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codeName="ThisWorkbook" defaultThemeVersion="124226"/>
  <mc:AlternateContent xmlns:mc="http://schemas.openxmlformats.org/markup-compatibility/2006">
    <mc:Choice Requires="x15">
      <x15ac:absPath xmlns:x15ac="http://schemas.microsoft.com/office/spreadsheetml/2010/11/ac" url="C:\Users\randy\Desktop\"/>
    </mc:Choice>
  </mc:AlternateContent>
  <xr:revisionPtr revIDLastSave="0" documentId="13_ncr:1_{487A5AD5-B923-4B5A-8E6F-00EC2F8A6805}" xr6:coauthVersionLast="47" xr6:coauthVersionMax="47" xr10:uidLastSave="{00000000-0000-0000-0000-000000000000}"/>
  <bookViews>
    <workbookView xWindow="-110" yWindow="-110" windowWidth="22780" windowHeight="14540" tabRatio="849" xr2:uid="{00000000-000D-0000-FFFF-FFFF00000000}"/>
  </bookViews>
  <sheets>
    <sheet name="Settings" sheetId="1" r:id="rId1"/>
    <sheet name="Income Worksheet" sheetId="2" r:id="rId2"/>
    <sheet name="Expense Worksheet" sheetId="3" r:id="rId3"/>
    <sheet name="Budget Worksheet" sheetId="9" r:id="rId4"/>
    <sheet name="Report &amp; Budget" sheetId="4" r:id="rId5"/>
    <sheet name="Dues Calculation Chart" sheetId="8" r:id="rId6"/>
  </sheets>
  <definedNames>
    <definedName name="_xlnm._FilterDatabase" localSheetId="2" hidden="1">'Expense Worksheet'!$B$107:$I$114</definedName>
    <definedName name="_xlnm._FilterDatabase" localSheetId="1" hidden="1">'Income Worksheet'!$B$6:$G$27</definedName>
    <definedName name="april1">'Income Worksheet'!$E$81:$E$99</definedName>
    <definedName name="april2">'Income Worksheet'!$G$81:$G$99</definedName>
    <definedName name="april3">'Expense Worksheet'!$H$58:$H$65</definedName>
    <definedName name="april4">'Expense Worksheet'!$I$58:$I$65</definedName>
    <definedName name="aprilEsort">'Expense Worksheet'!$B$58:$I$65</definedName>
    <definedName name="aprilIsort">'Income Worksheet'!$B$81:$G$99</definedName>
    <definedName name="august1">'Income Worksheet'!$E$153:$E$167</definedName>
    <definedName name="august2">'Income Worksheet'!$G$153:$G$167</definedName>
    <definedName name="august3">'Expense Worksheet'!$H$100:$H$104</definedName>
    <definedName name="august4">'Expense Worksheet'!$I$100:$I$104</definedName>
    <definedName name="augustEsort">'Expense Worksheet'!$B$100:$I$104</definedName>
    <definedName name="augustIsort">'Income Worksheet'!$B$153:$G$167</definedName>
    <definedName name="BudgetAmount">'Budget Worksheet'!$G$5:$G$40</definedName>
    <definedName name="BudgetExpense">'Budget Worksheet'!$F$5:$F$40</definedName>
    <definedName name="BudgetIncome">'Budget Worksheet'!$E$5:$E$40</definedName>
    <definedName name="december1">'Income Worksheet'!$E$234:$E$248</definedName>
    <definedName name="december2">'Income Worksheet'!$G$234:$G$248</definedName>
    <definedName name="december3">'Expense Worksheet'!$H$136:$H$144</definedName>
    <definedName name="december4">'Expense Worksheet'!$I$136:$I$144</definedName>
    <definedName name="decemberEsort">'Expense Worksheet'!$B$136:$I$144</definedName>
    <definedName name="decemberIsort">'Income Worksheet'!$B$234:$G$248</definedName>
    <definedName name="ECategories">Settings!$C$14:$C$54</definedName>
    <definedName name="exp4_">Settings!$C$18</definedName>
    <definedName name="exp5_">Settings!$C$19</definedName>
    <definedName name="exp6_">Settings!$C$20</definedName>
    <definedName name="exp7_">Settings!$C$21</definedName>
    <definedName name="exp8_">Settings!$C$22</definedName>
    <definedName name="exp9_">Settings!$C$23</definedName>
    <definedName name="february1">'Income Worksheet'!$E$30:$E$48</definedName>
    <definedName name="february2">'Income Worksheet'!$G$30:$G$48</definedName>
    <definedName name="february3">'Expense Worksheet'!$H$20:$H$29</definedName>
    <definedName name="february4">'Expense Worksheet'!$I$20:$I$29</definedName>
    <definedName name="FebruaryEsort">'Expense Worksheet'!$B$20:$I$29</definedName>
    <definedName name="februaryIsort">'Income Worksheet'!$B$30:$G$48</definedName>
    <definedName name="Icategories">Settings!$C$7:$C$13</definedName>
    <definedName name="inc1_">Settings!$C$8</definedName>
    <definedName name="inc2_">Settings!$C$9</definedName>
    <definedName name="inc3_">Settings!$C$10</definedName>
    <definedName name="inc4_">Settings!$C$11</definedName>
    <definedName name="inc5_">Settings!$C$12</definedName>
    <definedName name="inc6_">Settings!$C$13</definedName>
    <definedName name="january1">'Income Worksheet'!$E$6:$E$27</definedName>
    <definedName name="january2">'Income Worksheet'!$G$6:$G$27</definedName>
    <definedName name="January3">'Expense Worksheet'!$H$6:$H$17</definedName>
    <definedName name="January4">'Expense Worksheet'!$I$6:$I$17</definedName>
    <definedName name="januaryEsort">'Expense Worksheet'!$B$6:$I$17</definedName>
    <definedName name="januaryIsort">'Income Worksheet'!$B$6:$G$27</definedName>
    <definedName name="july1">'Income Worksheet'!$E$136:$E$150</definedName>
    <definedName name="july2">'Income Worksheet'!$G$136:$G$150</definedName>
    <definedName name="july3">'Expense Worksheet'!$H$88:$H$97</definedName>
    <definedName name="july4">'Expense Worksheet'!$I$88:$I$97</definedName>
    <definedName name="julyEsort">'Expense Worksheet'!$B$88:$I$97</definedName>
    <definedName name="julyIsort">'Income Worksheet'!$B$136:$G$150</definedName>
    <definedName name="june1">'Income Worksheet'!$E$119:$E$133</definedName>
    <definedName name="june2">'Income Worksheet'!$G$119:$G$133</definedName>
    <definedName name="june3">'Expense Worksheet'!$H$77:$H$85</definedName>
    <definedName name="june4">'Expense Worksheet'!$I$77:$I$85</definedName>
    <definedName name="juneEsort">'Expense Worksheet'!$B$77:$I$85</definedName>
    <definedName name="juneIsort">'Income Worksheet'!$B$119:$G$133</definedName>
    <definedName name="march1">'Income Worksheet'!$E$51:$E$78</definedName>
    <definedName name="march2">'Income Worksheet'!$G$51:$G$78</definedName>
    <definedName name="march3">'Expense Worksheet'!$H$32:$H$55</definedName>
    <definedName name="march4">'Expense Worksheet'!$I$32:$I$55</definedName>
    <definedName name="marchEsort">'Expense Worksheet'!$B$32:$I$55</definedName>
    <definedName name="marchIsort">'Income Worksheet'!$B$51:$G$78</definedName>
    <definedName name="mayEsort">'Expense Worksheet'!$B$68:$I$74</definedName>
    <definedName name="mayIsort">'Income Worksheet'!$B$102:$G$116</definedName>
    <definedName name="mayy1">'Income Worksheet'!$E$102:$E$116</definedName>
    <definedName name="mayy2">'Income Worksheet'!$G$102:$G$116</definedName>
    <definedName name="mayy3">'Expense Worksheet'!$H$68:$H$74</definedName>
    <definedName name="mayy4">'Expense Worksheet'!$I$68:$I$74</definedName>
    <definedName name="name">Settings!$E$6</definedName>
    <definedName name="november1">'Income Worksheet'!$E$217:$E$231</definedName>
    <definedName name="november2">'Income Worksheet'!$G$217:$G$231</definedName>
    <definedName name="november3">'Expense Worksheet'!$H$127:$H$133</definedName>
    <definedName name="november4">'Expense Worksheet'!$I$127:$I$133</definedName>
    <definedName name="novemberEsort">'Expense Worksheet'!$B$127:$I$133</definedName>
    <definedName name="novemberIsort">'Income Worksheet'!$B$217:$G$231</definedName>
    <definedName name="october1">'Income Worksheet'!$E$200:$E$214</definedName>
    <definedName name="october2">'Income Worksheet'!$G$200:$G$214</definedName>
    <definedName name="october3">'Expense Worksheet'!$H$117:$H$124</definedName>
    <definedName name="october4">'Expense Worksheet'!$I$117:$I$124</definedName>
    <definedName name="octoberEsort">'Expense Worksheet'!$B$117:$I$124</definedName>
    <definedName name="octoberIsort">'Income Worksheet'!$B$200:$G$214</definedName>
    <definedName name="PMT_Method">Settings!$C$55:$C$62</definedName>
    <definedName name="september1">'Income Worksheet'!$E$170:$E$197</definedName>
    <definedName name="september2">'Income Worksheet'!$G$170:$G$197</definedName>
    <definedName name="september3">'Expense Worksheet'!$H$107:$H$114</definedName>
    <definedName name="september4">'Expense Worksheet'!$I$107:$I$114</definedName>
    <definedName name="septemberEsort">'Expense Worksheet'!$B$107:$I$114</definedName>
    <definedName name="septemberIsort">'Income Worksheet'!$B$170:$G$197</definedName>
    <definedName name="year">Settings!$H$2</definedName>
    <definedName name="yrbeg">Settings!$E$4</definedName>
    <definedName name="yrend">Settings!$H$1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28" i="4" l="1"/>
  <c r="S27" i="4"/>
  <c r="S26" i="4"/>
  <c r="S25" i="4"/>
  <c r="S24" i="4"/>
  <c r="S23" i="4"/>
  <c r="S22" i="4"/>
  <c r="S21" i="4"/>
  <c r="S20" i="4"/>
  <c r="S19" i="4"/>
  <c r="S18" i="4"/>
  <c r="S17" i="4"/>
  <c r="S16" i="4"/>
  <c r="S11" i="4"/>
  <c r="S10" i="4"/>
  <c r="S9" i="4"/>
  <c r="S8" i="4"/>
  <c r="S7" i="4"/>
  <c r="S6" i="4"/>
  <c r="G6" i="9"/>
  <c r="A1" i="9"/>
  <c r="D14" i="8"/>
  <c r="D15" i="8" s="1"/>
  <c r="D5" i="8"/>
  <c r="D8" i="8" s="1"/>
  <c r="L15" i="8"/>
  <c r="L14" i="8"/>
  <c r="L13" i="8"/>
  <c r="L12" i="8"/>
  <c r="L11" i="8"/>
  <c r="L10" i="8"/>
  <c r="L8" i="8"/>
  <c r="L7" i="8"/>
  <c r="L6" i="8"/>
  <c r="L5" i="8"/>
  <c r="L4" i="8"/>
  <c r="L3" i="8"/>
  <c r="D10" i="8" l="1"/>
  <c r="H6" i="8" l="1"/>
  <c r="H15" i="8"/>
  <c r="J15" i="8" s="1"/>
  <c r="M15" i="8" s="1"/>
  <c r="H12" i="8"/>
  <c r="J12" i="8" s="1"/>
  <c r="M12" i="8" s="1"/>
  <c r="H5" i="8"/>
  <c r="H7" i="8"/>
  <c r="H13" i="8"/>
  <c r="J13" i="8" s="1"/>
  <c r="M13" i="8" s="1"/>
  <c r="H11" i="8"/>
  <c r="H10" i="8"/>
  <c r="H8" i="8"/>
  <c r="H14" i="8"/>
  <c r="J14" i="8" s="1"/>
  <c r="M14" i="8" s="1"/>
  <c r="H3" i="8"/>
  <c r="H4" i="8"/>
  <c r="J4" i="8" s="1"/>
  <c r="E61" i="4"/>
  <c r="J10" i="8" l="1"/>
  <c r="M10" i="8" s="1"/>
  <c r="J3" i="8"/>
  <c r="M3" i="8" s="1"/>
  <c r="J8" i="8"/>
  <c r="M8" i="8" s="1"/>
  <c r="J11" i="8"/>
  <c r="M11" i="8" s="1"/>
  <c r="J7" i="8"/>
  <c r="M7" i="8" s="1"/>
  <c r="J5" i="8"/>
  <c r="M5" i="8" s="1"/>
  <c r="J6" i="8"/>
  <c r="M6" i="8" s="1"/>
  <c r="M4" i="8"/>
  <c r="G59" i="4"/>
  <c r="S49" i="4"/>
  <c r="S12" i="4"/>
  <c r="S51" i="4" l="1"/>
  <c r="D11" i="4"/>
  <c r="D10" i="4"/>
  <c r="D9" i="4"/>
  <c r="D6" i="4"/>
  <c r="D17" i="4" l="1"/>
  <c r="K17" i="4" s="1"/>
  <c r="D18" i="4"/>
  <c r="F18" i="4" s="1"/>
  <c r="D19" i="4"/>
  <c r="I19" i="4" s="1"/>
  <c r="D20" i="4"/>
  <c r="G20" i="4" s="1"/>
  <c r="D21" i="4"/>
  <c r="I21" i="4" s="1"/>
  <c r="D22" i="4"/>
  <c r="E22" i="4" s="1"/>
  <c r="D23" i="4"/>
  <c r="G23" i="4" s="1"/>
  <c r="D24" i="4"/>
  <c r="K24" i="4" s="1"/>
  <c r="D25" i="4"/>
  <c r="E25" i="4" s="1"/>
  <c r="D26" i="4"/>
  <c r="I26" i="4" s="1"/>
  <c r="D27" i="4"/>
  <c r="E27" i="4" s="1"/>
  <c r="D28" i="4"/>
  <c r="G28" i="4" s="1"/>
  <c r="D29" i="4"/>
  <c r="K29" i="4" s="1"/>
  <c r="D30" i="4"/>
  <c r="E30" i="4" s="1"/>
  <c r="D31" i="4"/>
  <c r="I31" i="4" s="1"/>
  <c r="D32" i="4"/>
  <c r="I32" i="4" s="1"/>
  <c r="D33" i="4"/>
  <c r="F33" i="4" s="1"/>
  <c r="D34" i="4"/>
  <c r="I34" i="4" s="1"/>
  <c r="D35" i="4"/>
  <c r="E35" i="4" s="1"/>
  <c r="D36" i="4"/>
  <c r="G36" i="4" s="1"/>
  <c r="D37" i="4"/>
  <c r="K37" i="4" s="1"/>
  <c r="D38" i="4"/>
  <c r="E38" i="4" s="1"/>
  <c r="D39" i="4"/>
  <c r="I39" i="4" s="1"/>
  <c r="D40" i="4"/>
  <c r="G40" i="4" s="1"/>
  <c r="D41" i="4"/>
  <c r="F41" i="4" s="1"/>
  <c r="D42" i="4"/>
  <c r="I42" i="4" s="1"/>
  <c r="D43" i="4"/>
  <c r="E43" i="4" s="1"/>
  <c r="D44" i="4"/>
  <c r="G44" i="4" s="1"/>
  <c r="D45" i="4"/>
  <c r="L45" i="4" s="1"/>
  <c r="D46" i="4"/>
  <c r="F46" i="4" s="1"/>
  <c r="D47" i="4"/>
  <c r="I47" i="4" s="1"/>
  <c r="D48" i="4"/>
  <c r="E48" i="4" s="1"/>
  <c r="D16" i="4"/>
  <c r="N16" i="4" s="1"/>
  <c r="L9" i="4"/>
  <c r="I10" i="4"/>
  <c r="N11" i="4"/>
  <c r="D8" i="4"/>
  <c r="P8" i="4" s="1"/>
  <c r="D7" i="4"/>
  <c r="K7" i="4" s="1"/>
  <c r="I6" i="4"/>
  <c r="P6" i="4"/>
  <c r="E4" i="4"/>
  <c r="F4" i="4" s="1"/>
  <c r="G4" i="4" s="1"/>
  <c r="H4" i="4" s="1"/>
  <c r="I4" i="4" s="1"/>
  <c r="J4" i="4" s="1"/>
  <c r="K4" i="4" s="1"/>
  <c r="L4" i="4" s="1"/>
  <c r="M4" i="4" s="1"/>
  <c r="N4" i="4" s="1"/>
  <c r="O4" i="4" s="1"/>
  <c r="P4" i="4" s="1"/>
  <c r="B1" i="4"/>
  <c r="B5" i="3"/>
  <c r="B19" i="3" s="1"/>
  <c r="B31" i="3" s="1"/>
  <c r="B57" i="3" s="1"/>
  <c r="B67" i="3" s="1"/>
  <c r="B76" i="3" s="1"/>
  <c r="B87" i="3" s="1"/>
  <c r="B99" i="3" s="1"/>
  <c r="B106" i="3" s="1"/>
  <c r="B116" i="3" s="1"/>
  <c r="B126" i="3" s="1"/>
  <c r="B135" i="3" s="1"/>
  <c r="A1" i="3"/>
  <c r="B5" i="2"/>
  <c r="B29" i="2" s="1"/>
  <c r="B50" i="2" s="1"/>
  <c r="B80" i="2" s="1"/>
  <c r="B101" i="2" s="1"/>
  <c r="B118" i="2" s="1"/>
  <c r="B135" i="2" s="1"/>
  <c r="B152" i="2" s="1"/>
  <c r="B169" i="2" s="1"/>
  <c r="B199" i="2" s="1"/>
  <c r="B216" i="2" s="1"/>
  <c r="B233" i="2" s="1"/>
  <c r="A1" i="2"/>
  <c r="H1" i="1"/>
  <c r="E5" i="1" s="1"/>
  <c r="E6" i="4"/>
  <c r="E10" i="4"/>
  <c r="G10" i="4"/>
  <c r="J11" i="4"/>
  <c r="P11" i="4"/>
  <c r="F6" i="4"/>
  <c r="H6" i="4"/>
  <c r="J6" i="4"/>
  <c r="L6" i="4"/>
  <c r="N6" i="4"/>
  <c r="F10" i="4"/>
  <c r="H10" i="4"/>
  <c r="J10" i="4"/>
  <c r="L10" i="4"/>
  <c r="K11" i="4"/>
  <c r="M11" i="4"/>
  <c r="G11" i="4"/>
  <c r="E11" i="4"/>
  <c r="J8" i="4" l="1"/>
  <c r="F8" i="4"/>
  <c r="O32" i="4"/>
  <c r="O43" i="4"/>
  <c r="E20" i="4"/>
  <c r="P39" i="4"/>
  <c r="K20" i="4"/>
  <c r="L40" i="4"/>
  <c r="H20" i="4"/>
  <c r="M23" i="4"/>
  <c r="P42" i="4"/>
  <c r="O48" i="4"/>
  <c r="O37" i="4"/>
  <c r="E31" i="4"/>
  <c r="N28" i="4"/>
  <c r="E33" i="4"/>
  <c r="N40" i="4"/>
  <c r="P31" i="4"/>
  <c r="N31" i="4"/>
  <c r="P20" i="4"/>
  <c r="H34" i="4"/>
  <c r="G31" i="4"/>
  <c r="N20" i="4"/>
  <c r="N21" i="4"/>
  <c r="N19" i="4"/>
  <c r="M39" i="4"/>
  <c r="G34" i="4"/>
  <c r="M31" i="4"/>
  <c r="G21" i="4"/>
  <c r="P16" i="4"/>
  <c r="L17" i="4"/>
  <c r="K48" i="4"/>
  <c r="I43" i="4"/>
  <c r="K40" i="4"/>
  <c r="J48" i="4"/>
  <c r="G43" i="4"/>
  <c r="F40" i="4"/>
  <c r="F20" i="4"/>
  <c r="O26" i="4"/>
  <c r="M26" i="4"/>
  <c r="E26" i="4"/>
  <c r="P24" i="4"/>
  <c r="N10" i="4"/>
  <c r="H2" i="1"/>
  <c r="B3" i="4" s="1"/>
  <c r="L48" i="4"/>
  <c r="I48" i="4"/>
  <c r="G48" i="4"/>
  <c r="P47" i="4"/>
  <c r="O47" i="4"/>
  <c r="H47" i="4"/>
  <c r="L47" i="4"/>
  <c r="G47" i="4"/>
  <c r="N47" i="4"/>
  <c r="F47" i="4"/>
  <c r="M46" i="4"/>
  <c r="N45" i="4"/>
  <c r="J45" i="4"/>
  <c r="H45" i="4"/>
  <c r="F44" i="4"/>
  <c r="M44" i="4"/>
  <c r="G42" i="4"/>
  <c r="L39" i="4"/>
  <c r="K39" i="4"/>
  <c r="J39" i="4"/>
  <c r="H39" i="4"/>
  <c r="G39" i="4"/>
  <c r="O39" i="4"/>
  <c r="F39" i="4"/>
  <c r="N39" i="4"/>
  <c r="E39" i="4"/>
  <c r="N36" i="4"/>
  <c r="M36" i="4"/>
  <c r="F36" i="4"/>
  <c r="E36" i="4"/>
  <c r="O31" i="4"/>
  <c r="F31" i="4"/>
  <c r="L31" i="4"/>
  <c r="K31" i="4"/>
  <c r="J31" i="4"/>
  <c r="H31" i="4"/>
  <c r="M28" i="4"/>
  <c r="L28" i="4"/>
  <c r="F28" i="4"/>
  <c r="E28" i="4"/>
  <c r="L21" i="4"/>
  <c r="H21" i="4"/>
  <c r="F21" i="4"/>
  <c r="P21" i="4"/>
  <c r="O21" i="4"/>
  <c r="H11" i="4"/>
  <c r="L11" i="4"/>
  <c r="F11" i="4"/>
  <c r="I11" i="4"/>
  <c r="O11" i="4"/>
  <c r="J9" i="4"/>
  <c r="E9" i="4"/>
  <c r="H9" i="4"/>
  <c r="F9" i="4"/>
  <c r="G9" i="4"/>
  <c r="M9" i="4"/>
  <c r="P9" i="4"/>
  <c r="K9" i="4"/>
  <c r="O9" i="4"/>
  <c r="N9" i="4"/>
  <c r="I9" i="4"/>
  <c r="O10" i="4"/>
  <c r="K10" i="4"/>
  <c r="P10" i="4"/>
  <c r="M10" i="4"/>
  <c r="L43" i="4"/>
  <c r="K43" i="4"/>
  <c r="J43" i="4"/>
  <c r="L41" i="4"/>
  <c r="M40" i="4"/>
  <c r="E40" i="4"/>
  <c r="J40" i="4"/>
  <c r="I40" i="4"/>
  <c r="P40" i="4"/>
  <c r="H40" i="4"/>
  <c r="O40" i="4"/>
  <c r="M37" i="4"/>
  <c r="L37" i="4"/>
  <c r="J37" i="4"/>
  <c r="I37" i="4"/>
  <c r="H37" i="4"/>
  <c r="G37" i="4"/>
  <c r="P37" i="4"/>
  <c r="E37" i="4"/>
  <c r="I45" i="4"/>
  <c r="E44" i="4"/>
  <c r="M41" i="4"/>
  <c r="E45" i="4"/>
  <c r="E46" i="4"/>
  <c r="F45" i="4"/>
  <c r="O42" i="4"/>
  <c r="E41" i="4"/>
  <c r="N42" i="4"/>
  <c r="P45" i="4"/>
  <c r="N44" i="4"/>
  <c r="H42" i="4"/>
  <c r="K45" i="4"/>
  <c r="L44" i="4"/>
  <c r="F42" i="4"/>
  <c r="J35" i="4"/>
  <c r="F34" i="4"/>
  <c r="N34" i="4"/>
  <c r="L34" i="4"/>
  <c r="I35" i="4"/>
  <c r="G35" i="4"/>
  <c r="O35" i="4"/>
  <c r="L35" i="4"/>
  <c r="K35" i="4"/>
  <c r="P34" i="4"/>
  <c r="O34" i="4"/>
  <c r="M33" i="4"/>
  <c r="L33" i="4"/>
  <c r="P32" i="4"/>
  <c r="L32" i="4"/>
  <c r="H32" i="4"/>
  <c r="G32" i="4"/>
  <c r="E29" i="4"/>
  <c r="L22" i="4"/>
  <c r="J22" i="4"/>
  <c r="N32" i="4"/>
  <c r="F32" i="4"/>
  <c r="M32" i="4"/>
  <c r="E32" i="4"/>
  <c r="K32" i="4"/>
  <c r="J32" i="4"/>
  <c r="P29" i="4"/>
  <c r="O29" i="4"/>
  <c r="M29" i="4"/>
  <c r="I29" i="4"/>
  <c r="H29" i="4"/>
  <c r="G29" i="4"/>
  <c r="L29" i="4"/>
  <c r="J29" i="4"/>
  <c r="M27" i="4"/>
  <c r="L27" i="4"/>
  <c r="J27" i="4"/>
  <c r="I27" i="4"/>
  <c r="H27" i="4"/>
  <c r="P27" i="4"/>
  <c r="G27" i="4"/>
  <c r="O27" i="4"/>
  <c r="F27" i="4"/>
  <c r="K27" i="4"/>
  <c r="N27" i="4"/>
  <c r="J26" i="4"/>
  <c r="H26" i="4"/>
  <c r="F26" i="4"/>
  <c r="N26" i="4"/>
  <c r="K26" i="4"/>
  <c r="O24" i="4"/>
  <c r="M24" i="4"/>
  <c r="L24" i="4"/>
  <c r="J24" i="4"/>
  <c r="H24" i="4"/>
  <c r="G24" i="4"/>
  <c r="E23" i="4"/>
  <c r="F23" i="4"/>
  <c r="P26" i="4"/>
  <c r="G26" i="4"/>
  <c r="L26" i="4"/>
  <c r="I24" i="4"/>
  <c r="E24" i="4"/>
  <c r="N23" i="4"/>
  <c r="L23" i="4"/>
  <c r="K22" i="4"/>
  <c r="I22" i="4"/>
  <c r="G22" i="4"/>
  <c r="O22" i="4"/>
  <c r="O20" i="4"/>
  <c r="M20" i="4"/>
  <c r="L20" i="4"/>
  <c r="J20" i="4"/>
  <c r="L19" i="4"/>
  <c r="H19" i="4"/>
  <c r="P19" i="4"/>
  <c r="O19" i="4"/>
  <c r="I20" i="4"/>
  <c r="G19" i="4"/>
  <c r="F19" i="4"/>
  <c r="M18" i="4"/>
  <c r="L18" i="4"/>
  <c r="E18" i="4"/>
  <c r="I17" i="4"/>
  <c r="P17" i="4"/>
  <c r="H17" i="4"/>
  <c r="J17" i="4"/>
  <c r="O17" i="4"/>
  <c r="G17" i="4"/>
  <c r="N17" i="4"/>
  <c r="F17" i="4"/>
  <c r="M17" i="4"/>
  <c r="E17" i="4"/>
  <c r="O16" i="4"/>
  <c r="G16" i="4"/>
  <c r="H16" i="4"/>
  <c r="L38" i="4"/>
  <c r="L25" i="4"/>
  <c r="L46" i="4"/>
  <c r="J30" i="4"/>
  <c r="J25" i="4"/>
  <c r="K18" i="4"/>
  <c r="J16" i="4"/>
  <c r="P48" i="4"/>
  <c r="H48" i="4"/>
  <c r="M47" i="4"/>
  <c r="E47" i="4"/>
  <c r="J46" i="4"/>
  <c r="O45" i="4"/>
  <c r="G45" i="4"/>
  <c r="K44" i="4"/>
  <c r="P43" i="4"/>
  <c r="H43" i="4"/>
  <c r="M42" i="4"/>
  <c r="E42" i="4"/>
  <c r="J41" i="4"/>
  <c r="I38" i="4"/>
  <c r="N37" i="4"/>
  <c r="F37" i="4"/>
  <c r="K36" i="4"/>
  <c r="P35" i="4"/>
  <c r="H35" i="4"/>
  <c r="M34" i="4"/>
  <c r="E34" i="4"/>
  <c r="J33" i="4"/>
  <c r="I30" i="4"/>
  <c r="N29" i="4"/>
  <c r="F29" i="4"/>
  <c r="K28" i="4"/>
  <c r="I25" i="4"/>
  <c r="N24" i="4"/>
  <c r="F24" i="4"/>
  <c r="K23" i="4"/>
  <c r="P22" i="4"/>
  <c r="H22" i="4"/>
  <c r="M21" i="4"/>
  <c r="E21" i="4"/>
  <c r="M19" i="4"/>
  <c r="E19" i="4"/>
  <c r="J18" i="4"/>
  <c r="K38" i="4"/>
  <c r="K46" i="4"/>
  <c r="K41" i="4"/>
  <c r="J44" i="4"/>
  <c r="H38" i="4"/>
  <c r="J23" i="4"/>
  <c r="I18" i="4"/>
  <c r="K30" i="4"/>
  <c r="K25" i="4"/>
  <c r="K33" i="4"/>
  <c r="K16" i="4"/>
  <c r="L42" i="4"/>
  <c r="I41" i="4"/>
  <c r="J28" i="4"/>
  <c r="P25" i="4"/>
  <c r="L16" i="4"/>
  <c r="F48" i="4"/>
  <c r="P46" i="4"/>
  <c r="H46" i="4"/>
  <c r="M45" i="4"/>
  <c r="F43" i="4"/>
  <c r="P41" i="4"/>
  <c r="O38" i="4"/>
  <c r="I36" i="4"/>
  <c r="N35" i="4"/>
  <c r="F35" i="4"/>
  <c r="K34" i="4"/>
  <c r="P33" i="4"/>
  <c r="H33" i="4"/>
  <c r="O30" i="4"/>
  <c r="G30" i="4"/>
  <c r="I28" i="4"/>
  <c r="O25" i="4"/>
  <c r="G25" i="4"/>
  <c r="I23" i="4"/>
  <c r="N22" i="4"/>
  <c r="F22" i="4"/>
  <c r="K21" i="4"/>
  <c r="K19" i="4"/>
  <c r="P18" i="4"/>
  <c r="H18" i="4"/>
  <c r="L30" i="4"/>
  <c r="I16" i="4"/>
  <c r="J38" i="4"/>
  <c r="I46" i="4"/>
  <c r="P38" i="4"/>
  <c r="J36" i="4"/>
  <c r="I33" i="4"/>
  <c r="P30" i="4"/>
  <c r="H30" i="4"/>
  <c r="H25" i="4"/>
  <c r="N48" i="4"/>
  <c r="K47" i="4"/>
  <c r="I44" i="4"/>
  <c r="N43" i="4"/>
  <c r="K42" i="4"/>
  <c r="H41" i="4"/>
  <c r="G38" i="4"/>
  <c r="E16" i="4"/>
  <c r="M16" i="4"/>
  <c r="M48" i="4"/>
  <c r="J47" i="4"/>
  <c r="O46" i="4"/>
  <c r="G46" i="4"/>
  <c r="P44" i="4"/>
  <c r="H44" i="4"/>
  <c r="M43" i="4"/>
  <c r="J42" i="4"/>
  <c r="O41" i="4"/>
  <c r="G41" i="4"/>
  <c r="N38" i="4"/>
  <c r="F38" i="4"/>
  <c r="P36" i="4"/>
  <c r="H36" i="4"/>
  <c r="M35" i="4"/>
  <c r="J34" i="4"/>
  <c r="O33" i="4"/>
  <c r="G33" i="4"/>
  <c r="N30" i="4"/>
  <c r="F30" i="4"/>
  <c r="P28" i="4"/>
  <c r="H28" i="4"/>
  <c r="N25" i="4"/>
  <c r="F25" i="4"/>
  <c r="P23" i="4"/>
  <c r="H23" i="4"/>
  <c r="M22" i="4"/>
  <c r="J21" i="4"/>
  <c r="J19" i="4"/>
  <c r="O18" i="4"/>
  <c r="G18" i="4"/>
  <c r="L36" i="4"/>
  <c r="F16" i="4"/>
  <c r="N46" i="4"/>
  <c r="O44" i="4"/>
  <c r="N41" i="4"/>
  <c r="M38" i="4"/>
  <c r="O36" i="4"/>
  <c r="N33" i="4"/>
  <c r="M30" i="4"/>
  <c r="O28" i="4"/>
  <c r="M25" i="4"/>
  <c r="O23" i="4"/>
  <c r="N18" i="4"/>
  <c r="J7" i="4"/>
  <c r="N8" i="4"/>
  <c r="I8" i="4"/>
  <c r="L8" i="4"/>
  <c r="H8" i="4"/>
  <c r="M8" i="4"/>
  <c r="O8" i="4"/>
  <c r="K8" i="4"/>
  <c r="E8" i="4"/>
  <c r="G8" i="4"/>
  <c r="F7" i="4"/>
  <c r="I7" i="4"/>
  <c r="P7" i="4"/>
  <c r="N7" i="4"/>
  <c r="G7" i="4"/>
  <c r="E7" i="4"/>
  <c r="L7" i="4"/>
  <c r="H7" i="4"/>
  <c r="O7" i="4"/>
  <c r="M7" i="4"/>
  <c r="K6" i="4"/>
  <c r="G6" i="4"/>
  <c r="M6" i="4"/>
  <c r="O6" i="4"/>
  <c r="Q39" i="4" l="1"/>
  <c r="U39" i="4" s="1"/>
  <c r="J12" i="4"/>
  <c r="P12" i="4"/>
  <c r="F12" i="4"/>
  <c r="Q40" i="4"/>
  <c r="U40" i="4" s="1"/>
  <c r="Q47" i="4"/>
  <c r="U47" i="4" s="1"/>
  <c r="Q20" i="4"/>
  <c r="U20" i="4" s="1"/>
  <c r="Q48" i="4"/>
  <c r="U48" i="4" s="1"/>
  <c r="Q21" i="4"/>
  <c r="U21" i="4" s="1"/>
  <c r="Q17" i="4"/>
  <c r="U17" i="4" s="1"/>
  <c r="Q31" i="4"/>
  <c r="U31" i="4" s="1"/>
  <c r="Q37" i="4"/>
  <c r="U37" i="4" s="1"/>
  <c r="Q28" i="4"/>
  <c r="U28" i="4" s="1"/>
  <c r="L12" i="4"/>
  <c r="Q11" i="4"/>
  <c r="U11" i="4" s="1"/>
  <c r="Q10" i="4"/>
  <c r="U10" i="4" s="1"/>
  <c r="H12" i="4"/>
  <c r="Q8" i="4"/>
  <c r="U8" i="4" s="1"/>
  <c r="Q9" i="4"/>
  <c r="U9" i="4" s="1"/>
  <c r="Q46" i="4"/>
  <c r="U46" i="4" s="1"/>
  <c r="Q44" i="4"/>
  <c r="U44" i="4" s="1"/>
  <c r="Q42" i="4"/>
  <c r="U42" i="4" s="1"/>
  <c r="Q36" i="4"/>
  <c r="U36" i="4" s="1"/>
  <c r="Q43" i="4"/>
  <c r="U43" i="4" s="1"/>
  <c r="Q41" i="4"/>
  <c r="U41" i="4" s="1"/>
  <c r="Q45" i="4"/>
  <c r="U45" i="4" s="1"/>
  <c r="Q38" i="4"/>
  <c r="U38" i="4" s="1"/>
  <c r="Q33" i="4"/>
  <c r="U33" i="4" s="1"/>
  <c r="Q35" i="4"/>
  <c r="U35" i="4" s="1"/>
  <c r="Q34" i="4"/>
  <c r="U34" i="4" s="1"/>
  <c r="Q32" i="4"/>
  <c r="U32" i="4" s="1"/>
  <c r="Q30" i="4"/>
  <c r="U30" i="4" s="1"/>
  <c r="Q29" i="4"/>
  <c r="U29" i="4" s="1"/>
  <c r="Q27" i="4"/>
  <c r="U27" i="4" s="1"/>
  <c r="Q26" i="4"/>
  <c r="U26" i="4" s="1"/>
  <c r="Q25" i="4"/>
  <c r="U25" i="4" s="1"/>
  <c r="Q24" i="4"/>
  <c r="U24" i="4" s="1"/>
  <c r="G49" i="4"/>
  <c r="Q23" i="4"/>
  <c r="U23" i="4" s="1"/>
  <c r="O49" i="4"/>
  <c r="N49" i="4"/>
  <c r="Q19" i="4"/>
  <c r="U19" i="4" s="1"/>
  <c r="L49" i="4"/>
  <c r="F49" i="4"/>
  <c r="M49" i="4"/>
  <c r="I49" i="4"/>
  <c r="K49" i="4"/>
  <c r="E49" i="4"/>
  <c r="J49" i="4"/>
  <c r="P49" i="4"/>
  <c r="H49" i="4"/>
  <c r="Q16" i="4"/>
  <c r="U16" i="4" s="1"/>
  <c r="Q22" i="4"/>
  <c r="U22" i="4" s="1"/>
  <c r="Q18" i="4"/>
  <c r="U18" i="4" s="1"/>
  <c r="N12" i="4"/>
  <c r="E12" i="4"/>
  <c r="M12" i="4"/>
  <c r="I12" i="4"/>
  <c r="O12" i="4"/>
  <c r="K12" i="4"/>
  <c r="G12" i="4"/>
  <c r="Q7" i="4"/>
  <c r="U7" i="4" s="1"/>
  <c r="Q6" i="4"/>
  <c r="U6" i="4" s="1"/>
  <c r="U12" i="4" l="1"/>
  <c r="U49" i="4"/>
  <c r="P51" i="4"/>
  <c r="J51" i="4"/>
  <c r="F51" i="4"/>
  <c r="H51" i="4"/>
  <c r="L51" i="4"/>
  <c r="G51" i="4"/>
  <c r="O51" i="4"/>
  <c r="N51" i="4"/>
  <c r="K51" i="4"/>
  <c r="M51" i="4"/>
  <c r="I51" i="4"/>
  <c r="Q49" i="4"/>
  <c r="E51" i="4"/>
  <c r="Q12" i="4"/>
  <c r="U51" i="4" l="1"/>
  <c r="Q51" i="4"/>
  <c r="E58" i="4" s="1"/>
  <c r="E59" i="4" l="1"/>
  <c r="G61" i="4" s="1"/>
</calcChain>
</file>

<file path=xl/sharedStrings.xml><?xml version="1.0" encoding="utf-8"?>
<sst xmlns="http://schemas.openxmlformats.org/spreadsheetml/2006/main" count="118" uniqueCount="98">
  <si>
    <t>Year End Date</t>
  </si>
  <si>
    <t>Income</t>
  </si>
  <si>
    <t>General Expenses</t>
  </si>
  <si>
    <t>Payment Methods</t>
  </si>
  <si>
    <t>Income Categories</t>
  </si>
  <si>
    <t>General Expense Categories</t>
  </si>
  <si>
    <t>Details</t>
  </si>
  <si>
    <t>Invoice Date</t>
  </si>
  <si>
    <t>Income Category</t>
  </si>
  <si>
    <t>Phone       (519) 575-2726</t>
  </si>
  <si>
    <t>Monthly Income Worksheet</t>
  </si>
  <si>
    <t>Expense Category</t>
  </si>
  <si>
    <t>Chq#</t>
  </si>
  <si>
    <t>PMT Method</t>
  </si>
  <si>
    <t>Account Depositted to</t>
  </si>
  <si>
    <t>Monthly Expenses Worksheet</t>
  </si>
  <si>
    <t>Income Statement</t>
  </si>
  <si>
    <t>Total Monthly Income</t>
  </si>
  <si>
    <t>Total</t>
  </si>
  <si>
    <t>Expenses</t>
  </si>
  <si>
    <t>Total General Expenses</t>
  </si>
  <si>
    <t>Net Income</t>
  </si>
  <si>
    <t>First date of the year</t>
  </si>
  <si>
    <t>Type in your business name</t>
  </si>
  <si>
    <t>Other Non-Business related Expenses you wish to track</t>
  </si>
  <si>
    <t xml:space="preserve"> </t>
  </si>
  <si>
    <t>Membership Income</t>
  </si>
  <si>
    <t>Fundraising Income</t>
  </si>
  <si>
    <t>Donation Income</t>
  </si>
  <si>
    <t/>
  </si>
  <si>
    <t>Deposit Date</t>
  </si>
  <si>
    <t>Deposit Number</t>
  </si>
  <si>
    <t>Member / Funding Info</t>
  </si>
  <si>
    <t>Outstanding?</t>
  </si>
  <si>
    <t>Budget</t>
  </si>
  <si>
    <t>Variance</t>
  </si>
  <si>
    <t>Starting Bank Balance</t>
  </si>
  <si>
    <t>Ending Bank Balance</t>
  </si>
  <si>
    <t>Oustanding Cheques</t>
  </si>
  <si>
    <t>Balance</t>
  </si>
  <si>
    <t>Bank Reconciliation</t>
  </si>
  <si>
    <t>Bank Charges</t>
  </si>
  <si>
    <t>Place/Person</t>
  </si>
  <si>
    <t>Open House Expenses</t>
  </si>
  <si>
    <t>Oustanding Deposits</t>
  </si>
  <si>
    <t>Randy Moore, BBA DTM</t>
  </si>
  <si>
    <t>Rent Expense</t>
  </si>
  <si>
    <t>Other Income</t>
  </si>
  <si>
    <t>Office Supplies Expenses</t>
  </si>
  <si>
    <t>Audio Visual Equipment</t>
  </si>
  <si>
    <t>Educational Materials</t>
  </si>
  <si>
    <t>Refreshments for Club Meetings</t>
  </si>
  <si>
    <t>Other Toasmasters Materials</t>
  </si>
  <si>
    <t>Toastmasters Finance Tracker</t>
  </si>
  <si>
    <t>Bank Account</t>
  </si>
  <si>
    <t>Created by Randy Moore of PV3 Tax Inc.</t>
  </si>
  <si>
    <t>Membership Dues</t>
  </si>
  <si>
    <t>Admin Fee</t>
  </si>
  <si>
    <t>Monthly Amount</t>
  </si>
  <si>
    <t>Month</t>
  </si>
  <si>
    <t># of Months</t>
  </si>
  <si>
    <t>Total With Admin Fee</t>
  </si>
  <si>
    <t>April</t>
  </si>
  <si>
    <t>TM Dues</t>
  </si>
  <si>
    <t>May</t>
  </si>
  <si>
    <t>Club Dues</t>
  </si>
  <si>
    <t>June</t>
  </si>
  <si>
    <t>July</t>
  </si>
  <si>
    <t>August</t>
  </si>
  <si>
    <t>September</t>
  </si>
  <si>
    <t>October</t>
  </si>
  <si>
    <t>November</t>
  </si>
  <si>
    <t>December</t>
  </si>
  <si>
    <t>January</t>
  </si>
  <si>
    <t>February</t>
  </si>
  <si>
    <t>March</t>
  </si>
  <si>
    <t>What is the average US Exchange Rate?</t>
  </si>
  <si>
    <t>TM Dues Calculator</t>
  </si>
  <si>
    <t>For 6 Months</t>
  </si>
  <si>
    <t>USD Amount</t>
  </si>
  <si>
    <t>CAD Amount</t>
  </si>
  <si>
    <t>Total Dues</t>
  </si>
  <si>
    <t>Amount</t>
  </si>
  <si>
    <t>What is the current monthly US Dues Amount for 6 months?</t>
  </si>
  <si>
    <t>How much does your Club want to collect each month?</t>
  </si>
  <si>
    <t>Club Amount</t>
  </si>
  <si>
    <t>Total without Admin Fee</t>
  </si>
  <si>
    <t>E-mail       RandyMooreDTM@gmail.com</t>
  </si>
  <si>
    <t>Your Toastmasters Club</t>
  </si>
  <si>
    <t>Settings and Input Sheet</t>
  </si>
  <si>
    <t>CIBC Chequing Account</t>
  </si>
  <si>
    <t>Member of Grand River Toastmasters &amp; Speed River Toastmasters</t>
  </si>
  <si>
    <t>Annual Budget Worksheet</t>
  </si>
  <si>
    <t>Space for Calculation</t>
  </si>
  <si>
    <t>Notes / Details</t>
  </si>
  <si>
    <t>Members</t>
  </si>
  <si>
    <t>&gt;</t>
  </si>
  <si>
    <t>Exchange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</si>
</sst>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_(* #,##0.00_);_(* \(#,##0.00\);_(* &quot;-&quot;??_);_(@_)"/>
    <numFmt numFmtId="165" formatCode="mmmm\ yyyy"/>
    <numFmt numFmtId="166" formatCode="&quot;randy is the best&quot;"/>
    <numFmt numFmtId="167" formatCode="mmmm"/>
  </numFmts>
  <fonts count="20"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sz val="10"/>
      <name val="Arial"/>
      <family val="2"/>
    </font>
    <font>
      <b/>
      <u/>
      <sz val="10"/>
      <name val="Arial"/>
      <family val="2"/>
    </font>
    <font>
      <b/>
      <sz val="10"/>
      <name val="Arial"/>
      <family val="2"/>
    </font>
    <font>
      <b/>
      <sz val="10"/>
      <color indexed="9"/>
      <name val="Arial"/>
      <family val="2"/>
    </font>
    <font>
      <b/>
      <sz val="16"/>
      <color theme="1"/>
      <name val="Calibri"/>
      <family val="2"/>
      <scheme val="minor"/>
    </font>
    <font>
      <sz val="12"/>
      <color theme="1"/>
      <name val="Calibri"/>
      <family val="2"/>
      <scheme val="minor"/>
    </font>
    <font>
      <sz val="11"/>
      <name val="Calibri"/>
      <family val="2"/>
      <scheme val="minor"/>
    </font>
    <font>
      <sz val="16"/>
      <color theme="1"/>
      <name val="Calibri"/>
      <family val="2"/>
      <scheme val="minor"/>
    </font>
    <font>
      <b/>
      <u/>
      <sz val="16"/>
      <color theme="1"/>
      <name val="Calibri"/>
      <family val="2"/>
      <scheme val="minor"/>
    </font>
    <font>
      <b/>
      <sz val="24"/>
      <color theme="1"/>
      <name val="Calibri"/>
      <family val="2"/>
      <scheme val="minor"/>
    </font>
    <font>
      <sz val="14"/>
      <color theme="1"/>
      <name val="Calibri"/>
      <family val="2"/>
      <scheme val="minor"/>
    </font>
    <font>
      <sz val="11"/>
      <color theme="8" tint="0.59999389629810485"/>
      <name val="Calibri"/>
      <family val="2"/>
      <scheme val="minor"/>
    </font>
    <font>
      <b/>
      <sz val="12"/>
      <name val="Arial"/>
      <family val="2"/>
    </font>
    <font>
      <b/>
      <u/>
      <sz val="11"/>
      <color theme="1"/>
      <name val="Calibri"/>
      <family val="2"/>
      <scheme val="minor"/>
    </font>
    <font>
      <b/>
      <u/>
      <sz val="20"/>
      <color theme="1"/>
      <name val="Calibri"/>
      <family val="2"/>
      <scheme val="minor"/>
    </font>
  </fonts>
  <fills count="13">
    <fill>
      <patternFill patternType="none"/>
    </fill>
    <fill>
      <patternFill patternType="gray125"/>
    </fill>
    <fill>
      <patternFill patternType="solid">
        <fgColor theme="3" tint="0.59999389629810485"/>
        <bgColor indexed="64"/>
      </patternFill>
    </fill>
    <fill>
      <patternFill patternType="solid">
        <fgColor theme="8" tint="0.59999389629810485"/>
        <bgColor indexed="64"/>
      </patternFill>
    </fill>
    <fill>
      <patternFill patternType="solid">
        <fgColor rgb="FFFFC000"/>
        <bgColor indexed="64"/>
      </patternFill>
    </fill>
    <fill>
      <patternFill patternType="solid">
        <fgColor theme="0" tint="-0.249977111117893"/>
        <bgColor indexed="64"/>
      </patternFill>
    </fill>
    <fill>
      <patternFill patternType="solid">
        <fgColor rgb="FFC0C0C0"/>
        <bgColor indexed="64"/>
      </patternFill>
    </fill>
    <fill>
      <patternFill patternType="solid">
        <fgColor rgb="FFF5F7A7"/>
        <bgColor indexed="64"/>
      </patternFill>
    </fill>
    <fill>
      <patternFill patternType="solid">
        <fgColor rgb="FFFFFF99"/>
        <bgColor indexed="64"/>
      </patternFill>
    </fill>
    <fill>
      <patternFill patternType="solid">
        <fgColor rgb="FFF7F7F7"/>
        <bgColor indexed="64"/>
      </patternFill>
    </fill>
    <fill>
      <patternFill patternType="solid">
        <fgColor indexed="9"/>
        <bgColor indexed="64"/>
      </patternFill>
    </fill>
    <fill>
      <patternFill patternType="solid">
        <fgColor rgb="FFFFFF00"/>
        <bgColor indexed="64"/>
      </patternFill>
    </fill>
    <fill>
      <patternFill patternType="solid">
        <fgColor rgb="FFFFFF66"/>
        <bgColor indexed="64"/>
      </patternFill>
    </fill>
  </fills>
  <borders count="2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5" fillId="0" borderId="0"/>
    <xf numFmtId="164" fontId="1" fillId="0" borderId="0" applyFont="0" applyFill="0" applyBorder="0" applyAlignment="0" applyProtection="0"/>
  </cellStyleXfs>
  <cellXfs count="128">
    <xf numFmtId="0" fontId="0" fillId="0" borderId="0" xfId="0"/>
    <xf numFmtId="0" fontId="0" fillId="3" borderId="0" xfId="0" applyFill="1"/>
    <xf numFmtId="0" fontId="7" fillId="3" borderId="0" xfId="3" applyFont="1" applyFill="1"/>
    <xf numFmtId="0" fontId="7" fillId="3" borderId="0" xfId="3" applyFont="1" applyFill="1" applyAlignment="1">
      <alignment horizontal="left" indent="1"/>
    </xf>
    <xf numFmtId="0" fontId="5" fillId="3" borderId="0" xfId="3" applyFill="1"/>
    <xf numFmtId="0" fontId="5" fillId="3" borderId="0" xfId="3" applyFill="1" applyAlignment="1">
      <alignment horizontal="right" indent="1"/>
    </xf>
    <xf numFmtId="0" fontId="5" fillId="3" borderId="0" xfId="3" applyFill="1" applyAlignment="1">
      <alignment horizontal="center"/>
    </xf>
    <xf numFmtId="166" fontId="8" fillId="3" borderId="0" xfId="3" applyNumberFormat="1" applyFont="1" applyFill="1" applyAlignment="1">
      <alignment horizontal="left" indent="1"/>
    </xf>
    <xf numFmtId="0" fontId="6" fillId="3" borderId="0" xfId="3" applyFont="1" applyFill="1" applyAlignment="1">
      <alignment horizontal="left" indent="1"/>
    </xf>
    <xf numFmtId="0" fontId="6" fillId="3" borderId="0" xfId="3" applyFont="1" applyFill="1" applyAlignment="1">
      <alignment horizontal="centerContinuous"/>
    </xf>
    <xf numFmtId="0" fontId="2" fillId="3" borderId="0" xfId="0" applyFont="1" applyFill="1"/>
    <xf numFmtId="0" fontId="3" fillId="3" borderId="0" xfId="0" applyFont="1" applyFill="1"/>
    <xf numFmtId="0" fontId="3" fillId="3" borderId="0" xfId="0" applyFont="1" applyFill="1" applyAlignment="1">
      <alignment horizontal="center"/>
    </xf>
    <xf numFmtId="0" fontId="4" fillId="3" borderId="0" xfId="0" applyFont="1" applyFill="1"/>
    <xf numFmtId="0" fontId="0" fillId="6" borderId="11" xfId="0" applyFill="1" applyBorder="1"/>
    <xf numFmtId="0" fontId="0" fillId="6" borderId="3" xfId="0" applyFill="1" applyBorder="1"/>
    <xf numFmtId="0" fontId="0" fillId="6" borderId="7" xfId="0" applyFill="1" applyBorder="1"/>
    <xf numFmtId="0" fontId="0" fillId="7" borderId="2" xfId="0" applyFill="1" applyBorder="1"/>
    <xf numFmtId="14" fontId="0" fillId="7" borderId="2" xfId="0" applyNumberFormat="1" applyFill="1" applyBorder="1"/>
    <xf numFmtId="0" fontId="3" fillId="3" borderId="0" xfId="0" applyFont="1" applyFill="1" applyAlignment="1">
      <alignment wrapText="1"/>
    </xf>
    <xf numFmtId="43" fontId="0" fillId="7" borderId="2" xfId="1" applyFont="1" applyFill="1" applyBorder="1"/>
    <xf numFmtId="43" fontId="0" fillId="2" borderId="2" xfId="1" applyFont="1" applyFill="1" applyBorder="1"/>
    <xf numFmtId="43" fontId="0" fillId="3" borderId="0" xfId="1" applyFont="1" applyFill="1"/>
    <xf numFmtId="0" fontId="12" fillId="3" borderId="0" xfId="0" applyFont="1" applyFill="1"/>
    <xf numFmtId="167" fontId="2" fillId="3" borderId="0" xfId="1" applyNumberFormat="1" applyFont="1" applyFill="1" applyAlignment="1">
      <alignment horizontal="center"/>
    </xf>
    <xf numFmtId="43" fontId="2" fillId="3" borderId="0" xfId="1" applyFont="1" applyFill="1" applyAlignment="1">
      <alignment horizontal="center"/>
    </xf>
    <xf numFmtId="0" fontId="6" fillId="3" borderId="0" xfId="3" applyFont="1" applyFill="1"/>
    <xf numFmtId="0" fontId="5" fillId="3" borderId="0" xfId="3" applyFill="1" applyAlignment="1">
      <alignment horizontal="left" indent="2"/>
    </xf>
    <xf numFmtId="0" fontId="0" fillId="8" borderId="5" xfId="0" applyFill="1" applyBorder="1"/>
    <xf numFmtId="0" fontId="0" fillId="8" borderId="0" xfId="0" applyFill="1"/>
    <xf numFmtId="43" fontId="0" fillId="8" borderId="0" xfId="1" applyFont="1" applyFill="1" applyBorder="1"/>
    <xf numFmtId="43" fontId="0" fillId="8" borderId="4" xfId="1" applyFont="1" applyFill="1" applyBorder="1"/>
    <xf numFmtId="0" fontId="2" fillId="4" borderId="12" xfId="0" applyFont="1" applyFill="1" applyBorder="1"/>
    <xf numFmtId="0" fontId="0" fillId="4" borderId="6" xfId="0" applyFill="1" applyBorder="1"/>
    <xf numFmtId="43" fontId="0" fillId="4" borderId="6" xfId="1" applyFont="1" applyFill="1" applyBorder="1"/>
    <xf numFmtId="43" fontId="0" fillId="4" borderId="9" xfId="1" applyFont="1" applyFill="1" applyBorder="1"/>
    <xf numFmtId="0" fontId="0" fillId="7" borderId="5" xfId="0" applyFill="1" applyBorder="1"/>
    <xf numFmtId="0" fontId="0" fillId="7" borderId="0" xfId="0" applyFill="1"/>
    <xf numFmtId="44" fontId="0" fillId="7" borderId="0" xfId="2" applyFont="1" applyFill="1" applyBorder="1"/>
    <xf numFmtId="44" fontId="0" fillId="7" borderId="4" xfId="2" applyFont="1" applyFill="1" applyBorder="1"/>
    <xf numFmtId="43" fontId="0" fillId="7" borderId="0" xfId="1" applyFont="1" applyFill="1" applyBorder="1"/>
    <xf numFmtId="43" fontId="0" fillId="7" borderId="4" xfId="1" applyFont="1" applyFill="1" applyBorder="1"/>
    <xf numFmtId="0" fontId="2" fillId="4" borderId="5" xfId="0" applyFont="1" applyFill="1" applyBorder="1"/>
    <xf numFmtId="0" fontId="0" fillId="4" borderId="0" xfId="0" applyFill="1"/>
    <xf numFmtId="43" fontId="0" fillId="4" borderId="0" xfId="1" applyFont="1" applyFill="1" applyBorder="1"/>
    <xf numFmtId="43" fontId="0" fillId="4" borderId="4" xfId="1" applyFont="1" applyFill="1" applyBorder="1"/>
    <xf numFmtId="0" fontId="0" fillId="7" borderId="4" xfId="0" applyFill="1" applyBorder="1"/>
    <xf numFmtId="0" fontId="2" fillId="8" borderId="5" xfId="0" applyFont="1" applyFill="1" applyBorder="1"/>
    <xf numFmtId="0" fontId="2" fillId="8" borderId="0" xfId="0" applyFont="1" applyFill="1"/>
    <xf numFmtId="0" fontId="0" fillId="4" borderId="5" xfId="0" applyFill="1" applyBorder="1"/>
    <xf numFmtId="0" fontId="2" fillId="4" borderId="0" xfId="0" applyFont="1" applyFill="1"/>
    <xf numFmtId="0" fontId="9" fillId="4" borderId="10" xfId="0" applyFont="1" applyFill="1" applyBorder="1"/>
    <xf numFmtId="0" fontId="12" fillId="4" borderId="1" xfId="0" applyFont="1" applyFill="1" applyBorder="1"/>
    <xf numFmtId="44" fontId="10" fillId="4" borderId="1" xfId="2" applyFont="1" applyFill="1" applyBorder="1"/>
    <xf numFmtId="44" fontId="10" fillId="4" borderId="8" xfId="2" applyFont="1" applyFill="1" applyBorder="1"/>
    <xf numFmtId="0" fontId="5" fillId="9" borderId="2" xfId="3" applyFill="1" applyBorder="1"/>
    <xf numFmtId="14" fontId="5" fillId="9" borderId="2" xfId="3" applyNumberFormat="1" applyFill="1" applyBorder="1" applyAlignment="1" applyProtection="1">
      <alignment horizontal="right"/>
      <protection locked="0"/>
    </xf>
    <xf numFmtId="14" fontId="5" fillId="9" borderId="3" xfId="3" applyNumberFormat="1" applyFill="1" applyBorder="1" applyAlignment="1" applyProtection="1">
      <alignment horizontal="right"/>
      <protection locked="0"/>
    </xf>
    <xf numFmtId="0" fontId="5" fillId="9" borderId="2" xfId="3" applyFill="1" applyBorder="1" applyAlignment="1" applyProtection="1">
      <alignment horizontal="right"/>
      <protection locked="0"/>
    </xf>
    <xf numFmtId="0" fontId="5" fillId="9" borderId="2" xfId="3" quotePrefix="1" applyFill="1" applyBorder="1"/>
    <xf numFmtId="0" fontId="14" fillId="3" borderId="0" xfId="0" applyFont="1" applyFill="1" applyAlignment="1">
      <alignment horizontal="left" indent="1"/>
    </xf>
    <xf numFmtId="0" fontId="15" fillId="3" borderId="0" xfId="0" applyFont="1" applyFill="1" applyAlignment="1">
      <alignment horizontal="center"/>
    </xf>
    <xf numFmtId="0" fontId="5" fillId="10" borderId="2" xfId="3" applyFill="1" applyBorder="1"/>
    <xf numFmtId="14" fontId="16" fillId="3" borderId="0" xfId="0" applyNumberFormat="1" applyFont="1" applyFill="1"/>
    <xf numFmtId="0" fontId="16" fillId="3" borderId="0" xfId="0" applyFont="1" applyFill="1"/>
    <xf numFmtId="0" fontId="0" fillId="3" borderId="5" xfId="0" applyFill="1" applyBorder="1"/>
    <xf numFmtId="0" fontId="5" fillId="10" borderId="2" xfId="3" quotePrefix="1" applyFill="1" applyBorder="1"/>
    <xf numFmtId="0" fontId="5" fillId="3" borderId="0" xfId="3" quotePrefix="1" applyFill="1"/>
    <xf numFmtId="43" fontId="0" fillId="4" borderId="14" xfId="1" applyFont="1" applyFill="1" applyBorder="1"/>
    <xf numFmtId="44" fontId="0" fillId="7" borderId="15" xfId="2" applyFont="1" applyFill="1" applyBorder="1"/>
    <xf numFmtId="43" fontId="0" fillId="7" borderId="15" xfId="1" applyFont="1" applyFill="1" applyBorder="1"/>
    <xf numFmtId="43" fontId="0" fillId="4" borderId="15" xfId="1" applyFont="1" applyFill="1" applyBorder="1"/>
    <xf numFmtId="0" fontId="0" fillId="7" borderId="15" xfId="0" applyFill="1" applyBorder="1"/>
    <xf numFmtId="43" fontId="0" fillId="8" borderId="15" xfId="1" applyFont="1" applyFill="1" applyBorder="1"/>
    <xf numFmtId="44" fontId="10" fillId="4" borderId="13" xfId="2" applyFont="1" applyFill="1" applyBorder="1"/>
    <xf numFmtId="43" fontId="0" fillId="3" borderId="1" xfId="1" applyFont="1" applyFill="1" applyBorder="1"/>
    <xf numFmtId="43" fontId="2" fillId="3" borderId="0" xfId="1" applyFont="1" applyFill="1"/>
    <xf numFmtId="0" fontId="13" fillId="3" borderId="16" xfId="0" applyFont="1" applyFill="1" applyBorder="1"/>
    <xf numFmtId="43" fontId="0" fillId="3" borderId="17" xfId="1" applyFont="1" applyFill="1" applyBorder="1"/>
    <xf numFmtId="43" fontId="0" fillId="3" borderId="18" xfId="1" applyFont="1" applyFill="1" applyBorder="1"/>
    <xf numFmtId="0" fontId="0" fillId="3" borderId="19" xfId="0" applyFill="1" applyBorder="1"/>
    <xf numFmtId="43" fontId="0" fillId="3" borderId="0" xfId="1" applyFont="1" applyFill="1" applyBorder="1"/>
    <xf numFmtId="43" fontId="0" fillId="3" borderId="20" xfId="1" applyFont="1" applyFill="1" applyBorder="1"/>
    <xf numFmtId="0" fontId="0" fillId="3" borderId="21" xfId="0" applyFill="1" applyBorder="1"/>
    <xf numFmtId="43" fontId="0" fillId="3" borderId="22" xfId="1" applyFont="1" applyFill="1" applyBorder="1"/>
    <xf numFmtId="0" fontId="2" fillId="3" borderId="23" xfId="0" applyFont="1" applyFill="1" applyBorder="1"/>
    <xf numFmtId="43" fontId="2" fillId="3" borderId="24" xfId="1" applyFont="1" applyFill="1" applyBorder="1"/>
    <xf numFmtId="43" fontId="2" fillId="3" borderId="25" xfId="1" applyFont="1" applyFill="1" applyBorder="1"/>
    <xf numFmtId="43" fontId="0" fillId="11" borderId="2" xfId="1" applyFont="1" applyFill="1" applyBorder="1"/>
    <xf numFmtId="43" fontId="0" fillId="11" borderId="26" xfId="1" applyFont="1" applyFill="1" applyBorder="1"/>
    <xf numFmtId="0" fontId="5" fillId="0" borderId="2" xfId="3" applyBorder="1"/>
    <xf numFmtId="0" fontId="5" fillId="0" borderId="2" xfId="3" quotePrefix="1" applyBorder="1"/>
    <xf numFmtId="0" fontId="17" fillId="3" borderId="0" xfId="3" applyFont="1" applyFill="1"/>
    <xf numFmtId="0" fontId="2" fillId="3" borderId="0" xfId="0" applyFont="1" applyFill="1" applyAlignment="1">
      <alignment horizontal="left" indent="1"/>
    </xf>
    <xf numFmtId="43" fontId="11" fillId="7" borderId="0" xfId="1" applyFont="1" applyFill="1" applyAlignment="1">
      <alignment horizontal="left" indent="1"/>
    </xf>
    <xf numFmtId="43" fontId="0" fillId="4" borderId="0" xfId="1" applyFont="1" applyFill="1"/>
    <xf numFmtId="43" fontId="0" fillId="7" borderId="0" xfId="1" applyFont="1" applyFill="1"/>
    <xf numFmtId="43" fontId="2" fillId="8" borderId="0" xfId="1" applyFont="1" applyFill="1"/>
    <xf numFmtId="43" fontId="0" fillId="8" borderId="0" xfId="1" applyFont="1" applyFill="1"/>
    <xf numFmtId="165" fontId="9" fillId="5" borderId="11" xfId="0" applyNumberFormat="1" applyFont="1" applyFill="1" applyBorder="1" applyAlignment="1">
      <alignment horizontal="center"/>
    </xf>
    <xf numFmtId="165" fontId="9" fillId="5" borderId="3" xfId="0" applyNumberFormat="1" applyFont="1" applyFill="1" applyBorder="1" applyAlignment="1">
      <alignment horizontal="center"/>
    </xf>
    <xf numFmtId="165" fontId="9" fillId="5" borderId="7" xfId="0" applyNumberFormat="1" applyFont="1" applyFill="1" applyBorder="1" applyAlignment="1">
      <alignment horizontal="center"/>
    </xf>
    <xf numFmtId="14" fontId="0" fillId="5" borderId="11" xfId="0" applyNumberFormat="1" applyFill="1" applyBorder="1" applyAlignment="1">
      <alignment horizontal="center"/>
    </xf>
    <xf numFmtId="14" fontId="0" fillId="5" borderId="3" xfId="0" applyNumberFormat="1" applyFill="1" applyBorder="1" applyAlignment="1">
      <alignment horizontal="center"/>
    </xf>
    <xf numFmtId="14" fontId="0" fillId="5" borderId="7" xfId="0" applyNumberFormat="1" applyFill="1" applyBorder="1" applyAlignment="1">
      <alignment horizontal="center"/>
    </xf>
    <xf numFmtId="165" fontId="9" fillId="5" borderId="12" xfId="0" applyNumberFormat="1" applyFont="1" applyFill="1" applyBorder="1" applyAlignment="1">
      <alignment horizontal="center"/>
    </xf>
    <xf numFmtId="165" fontId="9" fillId="5" borderId="6" xfId="0" applyNumberFormat="1" applyFont="1" applyFill="1" applyBorder="1" applyAlignment="1">
      <alignment horizontal="center"/>
    </xf>
    <xf numFmtId="165" fontId="9" fillId="5" borderId="9" xfId="0" applyNumberFormat="1" applyFont="1" applyFill="1" applyBorder="1" applyAlignment="1">
      <alignment horizontal="center"/>
    </xf>
    <xf numFmtId="14" fontId="0" fillId="7" borderId="13" xfId="0" applyNumberFormat="1" applyFill="1" applyBorder="1"/>
    <xf numFmtId="0" fontId="0" fillId="7" borderId="13" xfId="0" applyFill="1" applyBorder="1"/>
    <xf numFmtId="43" fontId="0" fillId="2" borderId="13" xfId="1" applyFont="1" applyFill="1" applyBorder="1"/>
    <xf numFmtId="14" fontId="0" fillId="5" borderId="11" xfId="0" applyNumberFormat="1" applyFill="1" applyBorder="1"/>
    <xf numFmtId="0" fontId="0" fillId="5" borderId="3" xfId="0" applyFill="1" applyBorder="1"/>
    <xf numFmtId="43" fontId="0" fillId="5" borderId="7" xfId="1" applyFont="1" applyFill="1" applyBorder="1"/>
    <xf numFmtId="0" fontId="3" fillId="5" borderId="3" xfId="0" applyFont="1" applyFill="1" applyBorder="1"/>
    <xf numFmtId="43" fontId="3" fillId="5" borderId="7" xfId="1" applyFont="1" applyFill="1" applyBorder="1"/>
    <xf numFmtId="14" fontId="3" fillId="5" borderId="11" xfId="0" applyNumberFormat="1" applyFont="1" applyFill="1" applyBorder="1"/>
    <xf numFmtId="0" fontId="0" fillId="7" borderId="2" xfId="1" applyNumberFormat="1" applyFont="1" applyFill="1" applyBorder="1"/>
    <xf numFmtId="0" fontId="2" fillId="3" borderId="0" xfId="0" applyFont="1" applyFill="1" applyAlignment="1">
      <alignment wrapText="1"/>
    </xf>
    <xf numFmtId="43" fontId="0" fillId="0" borderId="2" xfId="1" applyFont="1" applyFill="1" applyBorder="1"/>
    <xf numFmtId="0" fontId="0" fillId="0" borderId="2" xfId="0" applyFill="1" applyBorder="1" applyAlignment="1">
      <alignment horizontal="center"/>
    </xf>
    <xf numFmtId="43" fontId="0" fillId="12" borderId="2" xfId="1" applyFont="1" applyFill="1" applyBorder="1"/>
    <xf numFmtId="0" fontId="18" fillId="3" borderId="0" xfId="0" applyFont="1" applyFill="1" applyAlignment="1">
      <alignment horizontal="center"/>
    </xf>
    <xf numFmtId="0" fontId="2" fillId="3" borderId="0" xfId="0" applyFont="1" applyFill="1" applyAlignment="1">
      <alignment horizontal="center"/>
    </xf>
    <xf numFmtId="0" fontId="2" fillId="3" borderId="0" xfId="0" applyFont="1" applyFill="1" applyAlignment="1">
      <alignment horizontal="right"/>
    </xf>
    <xf numFmtId="0" fontId="19" fillId="3" borderId="0" xfId="0" applyFont="1" applyFill="1" applyAlignment="1">
      <alignment horizontal="center"/>
    </xf>
    <xf numFmtId="43" fontId="0" fillId="12" borderId="2" xfId="1" applyNumberFormat="1" applyFont="1" applyFill="1" applyBorder="1"/>
    <xf numFmtId="0" fontId="0" fillId="0" borderId="2" xfId="0" applyFill="1" applyBorder="1" applyAlignment="1">
      <alignment horizontal="left" indent="1"/>
    </xf>
  </cellXfs>
  <cellStyles count="5">
    <cellStyle name="Comma" xfId="1" builtinId="3"/>
    <cellStyle name="Comma 2" xfId="4" xr:uid="{2D3E6C10-55C9-4E53-8F26-2E976F2D6DB2}"/>
    <cellStyle name="Currency" xfId="2" builtinId="4"/>
    <cellStyle name="Normal" xfId="0" builtinId="0"/>
    <cellStyle name="Normal 2" xfId="3" xr:uid="{00000000-0005-0000-0000-000003000000}"/>
  </cellStyles>
  <dxfs count="0"/>
  <tableStyles count="0" defaultTableStyle="TableStyleMedium9" defaultPivotStyle="PivotStyleLight16"/>
  <colors>
    <mruColors>
      <color rgb="FFFFFF66"/>
      <color rgb="FFF5F7A7"/>
      <color rgb="FFF7F7F7"/>
      <color rgb="FFFFFF99"/>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62"/>
  <sheetViews>
    <sheetView tabSelected="1" zoomScaleNormal="100" workbookViewId="0">
      <selection activeCell="E4" sqref="E4"/>
    </sheetView>
  </sheetViews>
  <sheetFormatPr defaultRowHeight="14.5" x14ac:dyDescent="0.35"/>
  <cols>
    <col min="1" max="1" width="3.81640625" style="1" customWidth="1"/>
    <col min="2" max="2" width="2.7265625" style="1" customWidth="1"/>
    <col min="3" max="3" width="39.26953125" style="1" bestFit="1" customWidth="1"/>
    <col min="4" max="4" width="17.54296875" style="1" customWidth="1"/>
    <col min="5" max="5" width="40.453125" style="1" customWidth="1"/>
    <col min="6" max="7" width="9.1796875" style="1"/>
    <col min="8" max="8" width="10.7265625" style="1" bestFit="1" customWidth="1"/>
    <col min="9" max="319" width="9.1796875" style="1"/>
    <col min="320" max="320" width="10.7265625" style="1" bestFit="1" customWidth="1"/>
    <col min="321" max="16330" width="9.1796875" style="1"/>
    <col min="16331" max="16331" width="11" style="1" customWidth="1"/>
    <col min="16332" max="16332" width="9.1796875" style="1" customWidth="1"/>
    <col min="16333" max="16384" width="18.26953125" style="1" customWidth="1"/>
  </cols>
  <sheetData>
    <row r="1" spans="1:8" ht="31" x14ac:dyDescent="0.7">
      <c r="A1" s="60" t="s">
        <v>53</v>
      </c>
      <c r="E1" s="61"/>
      <c r="H1" s="63">
        <f>EOMONTH(yrbeg,11)</f>
        <v>45473</v>
      </c>
    </row>
    <row r="2" spans="1:8" x14ac:dyDescent="0.35">
      <c r="A2" s="3" t="s">
        <v>89</v>
      </c>
      <c r="H2" s="64">
        <f>YEAR(yrend)</f>
        <v>2024</v>
      </c>
    </row>
    <row r="4" spans="1:8" x14ac:dyDescent="0.35">
      <c r="A4" s="3" t="s">
        <v>22</v>
      </c>
      <c r="B4" s="2"/>
      <c r="C4" s="2"/>
      <c r="D4" s="2"/>
      <c r="E4" s="56">
        <v>45108</v>
      </c>
    </row>
    <row r="5" spans="1:8" hidden="1" x14ac:dyDescent="0.35">
      <c r="A5" s="3" t="s">
        <v>0</v>
      </c>
      <c r="B5" s="2"/>
      <c r="C5" s="2"/>
      <c r="D5" s="2"/>
      <c r="E5" s="57">
        <f>yrend</f>
        <v>45473</v>
      </c>
    </row>
    <row r="6" spans="1:8" x14ac:dyDescent="0.35">
      <c r="A6" s="3" t="s">
        <v>23</v>
      </c>
      <c r="B6" s="2"/>
      <c r="C6" s="2"/>
      <c r="D6" s="2"/>
      <c r="E6" s="58" t="s">
        <v>88</v>
      </c>
    </row>
    <row r="7" spans="1:8" ht="22.5" customHeight="1" x14ac:dyDescent="0.35">
      <c r="A7" s="8" t="s">
        <v>4</v>
      </c>
      <c r="B7" s="26"/>
      <c r="C7" s="26"/>
      <c r="D7" s="4"/>
      <c r="E7" s="4"/>
    </row>
    <row r="8" spans="1:8" x14ac:dyDescent="0.35">
      <c r="A8" s="5"/>
      <c r="B8" s="5"/>
      <c r="C8" s="62" t="s">
        <v>26</v>
      </c>
      <c r="D8" s="4"/>
      <c r="E8" s="6"/>
    </row>
    <row r="9" spans="1:8" x14ac:dyDescent="0.35">
      <c r="A9" s="5"/>
      <c r="B9" s="5"/>
      <c r="C9" s="62" t="s">
        <v>28</v>
      </c>
      <c r="D9" s="4"/>
      <c r="E9" s="6"/>
    </row>
    <row r="10" spans="1:8" x14ac:dyDescent="0.35">
      <c r="A10" s="5"/>
      <c r="B10" s="5"/>
      <c r="C10" s="62" t="s">
        <v>27</v>
      </c>
      <c r="D10" s="4"/>
      <c r="E10" s="6"/>
    </row>
    <row r="11" spans="1:8" x14ac:dyDescent="0.35">
      <c r="A11" s="5"/>
      <c r="B11" s="5"/>
      <c r="C11" s="66" t="s">
        <v>47</v>
      </c>
      <c r="D11" s="4"/>
      <c r="E11" s="6"/>
    </row>
    <row r="12" spans="1:8" x14ac:dyDescent="0.35">
      <c r="A12" s="5"/>
      <c r="B12" s="5"/>
      <c r="C12" s="66"/>
      <c r="D12" s="4"/>
      <c r="E12" s="6"/>
    </row>
    <row r="13" spans="1:8" x14ac:dyDescent="0.35">
      <c r="A13" s="5"/>
      <c r="B13" s="5"/>
      <c r="C13" s="66"/>
      <c r="D13" s="4"/>
      <c r="E13" s="6"/>
    </row>
    <row r="14" spans="1:8" ht="15.5" x14ac:dyDescent="0.35">
      <c r="A14" s="8" t="s">
        <v>5</v>
      </c>
      <c r="B14" s="3"/>
      <c r="C14" s="7"/>
      <c r="D14" s="7"/>
      <c r="E14" s="92" t="s">
        <v>55</v>
      </c>
    </row>
    <row r="15" spans="1:8" x14ac:dyDescent="0.35">
      <c r="A15" s="5"/>
      <c r="B15" s="5"/>
      <c r="C15" s="4" t="s">
        <v>56</v>
      </c>
      <c r="D15" s="4"/>
      <c r="E15" s="3" t="s">
        <v>45</v>
      </c>
    </row>
    <row r="16" spans="1:8" x14ac:dyDescent="0.35">
      <c r="A16" s="5"/>
      <c r="B16" s="5"/>
      <c r="C16" s="4" t="s">
        <v>46</v>
      </c>
      <c r="D16" s="4"/>
      <c r="E16" s="3" t="s">
        <v>9</v>
      </c>
    </row>
    <row r="17" spans="1:5" x14ac:dyDescent="0.35">
      <c r="A17" s="5"/>
      <c r="B17" s="5"/>
      <c r="C17" s="4" t="s">
        <v>43</v>
      </c>
      <c r="D17" s="4"/>
      <c r="E17" s="3" t="s">
        <v>87</v>
      </c>
    </row>
    <row r="18" spans="1:5" x14ac:dyDescent="0.35">
      <c r="A18" s="5"/>
      <c r="B18" s="5"/>
      <c r="C18" s="4" t="s">
        <v>48</v>
      </c>
      <c r="D18" s="4"/>
      <c r="E18" s="93" t="s">
        <v>91</v>
      </c>
    </row>
    <row r="19" spans="1:5" x14ac:dyDescent="0.35">
      <c r="A19" s="5"/>
      <c r="B19" s="5"/>
      <c r="C19" s="4" t="s">
        <v>49</v>
      </c>
      <c r="D19" s="4"/>
    </row>
    <row r="20" spans="1:5" x14ac:dyDescent="0.35">
      <c r="A20" s="5"/>
      <c r="B20" s="5"/>
      <c r="C20" s="4" t="s">
        <v>41</v>
      </c>
      <c r="D20" s="4"/>
    </row>
    <row r="21" spans="1:5" x14ac:dyDescent="0.35">
      <c r="A21" s="5"/>
      <c r="B21" s="5"/>
      <c r="C21" s="4" t="s">
        <v>50</v>
      </c>
      <c r="D21" s="4"/>
    </row>
    <row r="22" spans="1:5" x14ac:dyDescent="0.35">
      <c r="A22" s="5"/>
      <c r="B22" s="5"/>
      <c r="C22" s="4" t="s">
        <v>51</v>
      </c>
      <c r="D22" s="4"/>
      <c r="E22" s="4"/>
    </row>
    <row r="23" spans="1:5" x14ac:dyDescent="0.35">
      <c r="A23" s="5"/>
      <c r="B23" s="5"/>
      <c r="C23" s="4" t="s">
        <v>52</v>
      </c>
      <c r="D23" s="4"/>
      <c r="E23" s="4"/>
    </row>
    <row r="24" spans="1:5" x14ac:dyDescent="0.35">
      <c r="A24" s="5"/>
      <c r="B24" s="5"/>
      <c r="C24" s="90"/>
      <c r="D24" s="4"/>
      <c r="E24" s="4"/>
    </row>
    <row r="25" spans="1:5" x14ac:dyDescent="0.35">
      <c r="A25" s="5"/>
      <c r="B25" s="5"/>
      <c r="C25" s="90"/>
      <c r="D25" s="4"/>
      <c r="E25" s="4"/>
    </row>
    <row r="26" spans="1:5" x14ac:dyDescent="0.35">
      <c r="A26" s="5"/>
      <c r="B26" s="5"/>
      <c r="C26" s="91"/>
      <c r="D26" s="4"/>
      <c r="E26" s="4"/>
    </row>
    <row r="27" spans="1:5" x14ac:dyDescent="0.35">
      <c r="A27" s="5"/>
      <c r="B27" s="5"/>
      <c r="C27" s="90"/>
      <c r="D27" s="4"/>
    </row>
    <row r="28" spans="1:5" x14ac:dyDescent="0.35">
      <c r="A28" s="5"/>
      <c r="B28" s="5"/>
      <c r="C28" s="90"/>
      <c r="D28" s="4"/>
    </row>
    <row r="29" spans="1:5" x14ac:dyDescent="0.35">
      <c r="A29" s="5"/>
      <c r="B29" s="5"/>
      <c r="C29" s="91"/>
      <c r="D29" s="4"/>
    </row>
    <row r="30" spans="1:5" x14ac:dyDescent="0.35">
      <c r="A30" s="5"/>
      <c r="B30" s="5"/>
      <c r="C30" s="90"/>
      <c r="D30" s="4"/>
    </row>
    <row r="31" spans="1:5" hidden="1" x14ac:dyDescent="0.35">
      <c r="A31" s="5"/>
      <c r="B31" s="5"/>
      <c r="C31" s="4"/>
      <c r="D31" s="4"/>
    </row>
    <row r="32" spans="1:5" hidden="1" x14ac:dyDescent="0.35">
      <c r="A32" s="5"/>
      <c r="B32" s="5"/>
      <c r="C32" s="4"/>
      <c r="D32" s="4"/>
      <c r="E32" s="4"/>
    </row>
    <row r="33" spans="1:6" hidden="1" x14ac:dyDescent="0.35">
      <c r="A33" s="5"/>
      <c r="B33" s="5"/>
      <c r="C33" s="4"/>
      <c r="D33" s="4"/>
      <c r="E33" s="4"/>
    </row>
    <row r="34" spans="1:6" hidden="1" x14ac:dyDescent="0.35">
      <c r="A34" s="5"/>
      <c r="B34" s="5"/>
      <c r="C34" s="67"/>
      <c r="D34" s="4"/>
      <c r="E34" s="4"/>
    </row>
    <row r="35" spans="1:6" hidden="1" x14ac:dyDescent="0.35">
      <c r="A35" s="5"/>
      <c r="B35" s="5"/>
      <c r="C35" s="4"/>
      <c r="D35" s="4"/>
      <c r="E35" s="4"/>
    </row>
    <row r="36" spans="1:6" hidden="1" x14ac:dyDescent="0.35">
      <c r="A36" s="5"/>
      <c r="B36" s="5"/>
      <c r="C36" s="4"/>
      <c r="D36" s="4"/>
      <c r="E36" s="4"/>
    </row>
    <row r="37" spans="1:6" hidden="1" x14ac:dyDescent="0.35">
      <c r="A37" s="5"/>
      <c r="B37" s="5"/>
      <c r="C37" s="67"/>
      <c r="D37" s="4"/>
      <c r="E37" s="4"/>
    </row>
    <row r="38" spans="1:6" hidden="1" x14ac:dyDescent="0.35">
      <c r="A38" s="5"/>
      <c r="B38" s="5"/>
      <c r="C38" s="4"/>
      <c r="D38" s="4"/>
      <c r="E38" s="4"/>
    </row>
    <row r="39" spans="1:6" hidden="1" x14ac:dyDescent="0.35">
      <c r="A39" s="5"/>
      <c r="B39" s="5"/>
      <c r="C39" s="4"/>
      <c r="D39" s="4"/>
      <c r="E39" s="4"/>
    </row>
    <row r="40" spans="1:6" hidden="1" x14ac:dyDescent="0.35">
      <c r="A40" s="5"/>
      <c r="B40" s="5"/>
      <c r="C40" s="67"/>
      <c r="D40" s="27"/>
    </row>
    <row r="41" spans="1:6" hidden="1" x14ac:dyDescent="0.35">
      <c r="A41" s="5"/>
      <c r="B41" s="5"/>
      <c r="C41" s="4"/>
      <c r="D41" s="4"/>
      <c r="E41" s="4"/>
    </row>
    <row r="42" spans="1:6" hidden="1" x14ac:dyDescent="0.35">
      <c r="A42" s="5"/>
      <c r="B42" s="5"/>
      <c r="C42" s="67"/>
      <c r="D42" s="4"/>
      <c r="E42" s="4"/>
    </row>
    <row r="43" spans="1:6" hidden="1" x14ac:dyDescent="0.35">
      <c r="A43" s="5"/>
      <c r="B43" s="5"/>
      <c r="C43" s="67"/>
      <c r="D43" s="4"/>
      <c r="E43" s="4"/>
    </row>
    <row r="44" spans="1:6" hidden="1" x14ac:dyDescent="0.35">
      <c r="A44" s="5"/>
      <c r="B44" s="5"/>
      <c r="C44" s="67"/>
      <c r="D44" s="4"/>
      <c r="E44" s="4"/>
    </row>
    <row r="45" spans="1:6" hidden="1" x14ac:dyDescent="0.35">
      <c r="A45" s="5"/>
      <c r="B45" s="5"/>
      <c r="C45" s="67"/>
      <c r="D45" s="4"/>
      <c r="E45" s="4"/>
    </row>
    <row r="46" spans="1:6" hidden="1" x14ac:dyDescent="0.35">
      <c r="A46" s="5"/>
      <c r="B46" s="5"/>
      <c r="C46" s="67"/>
      <c r="D46" s="4"/>
      <c r="E46" s="4"/>
    </row>
    <row r="47" spans="1:6" hidden="1" x14ac:dyDescent="0.35">
      <c r="A47" s="5"/>
      <c r="B47" s="5"/>
      <c r="C47" s="67" t="s">
        <v>29</v>
      </c>
      <c r="D47" s="4"/>
      <c r="E47" s="4"/>
    </row>
    <row r="48" spans="1:6" hidden="1" x14ac:dyDescent="0.35">
      <c r="A48" s="8" t="s">
        <v>24</v>
      </c>
      <c r="B48" s="5"/>
      <c r="C48" s="27"/>
      <c r="D48" s="27"/>
      <c r="F48" s="5"/>
    </row>
    <row r="49" spans="1:6" hidden="1" x14ac:dyDescent="0.35">
      <c r="A49" s="5"/>
      <c r="B49" s="5"/>
      <c r="C49" s="59" t="s">
        <v>29</v>
      </c>
      <c r="D49" s="27"/>
      <c r="F49" s="5"/>
    </row>
    <row r="50" spans="1:6" hidden="1" x14ac:dyDescent="0.35">
      <c r="A50" s="5"/>
      <c r="B50" s="5"/>
      <c r="C50" s="59" t="s">
        <v>25</v>
      </c>
      <c r="D50" s="27"/>
      <c r="F50" s="5"/>
    </row>
    <row r="51" spans="1:6" hidden="1" x14ac:dyDescent="0.35">
      <c r="A51" s="5"/>
      <c r="B51" s="5"/>
      <c r="C51" s="59" t="s">
        <v>25</v>
      </c>
      <c r="D51" s="27"/>
      <c r="F51" s="5"/>
    </row>
    <row r="52" spans="1:6" hidden="1" x14ac:dyDescent="0.35">
      <c r="A52" s="5"/>
      <c r="B52" s="5"/>
      <c r="C52" s="59" t="s">
        <v>25</v>
      </c>
      <c r="D52" s="27"/>
      <c r="F52" s="5"/>
    </row>
    <row r="53" spans="1:6" hidden="1" x14ac:dyDescent="0.35">
      <c r="A53" s="5"/>
      <c r="B53" s="27"/>
      <c r="C53" s="59" t="s">
        <v>25</v>
      </c>
      <c r="D53" s="27"/>
      <c r="F53" s="5"/>
    </row>
    <row r="54" spans="1:6" hidden="1" x14ac:dyDescent="0.35">
      <c r="A54" s="5"/>
      <c r="B54" s="27"/>
      <c r="C54" s="59" t="s">
        <v>25</v>
      </c>
      <c r="D54" s="27"/>
      <c r="F54" s="5"/>
    </row>
    <row r="55" spans="1:6" x14ac:dyDescent="0.35">
      <c r="A55" s="8" t="s">
        <v>3</v>
      </c>
      <c r="B55" s="8"/>
      <c r="C55" s="9"/>
      <c r="D55" s="9"/>
    </row>
    <row r="56" spans="1:6" x14ac:dyDescent="0.35">
      <c r="A56" s="5"/>
      <c r="B56" s="5"/>
      <c r="C56" s="55" t="s">
        <v>90</v>
      </c>
      <c r="D56" s="4"/>
    </row>
    <row r="57" spans="1:6" x14ac:dyDescent="0.35">
      <c r="A57" s="5"/>
      <c r="B57" s="5"/>
      <c r="C57" s="55" t="s">
        <v>54</v>
      </c>
    </row>
    <row r="58" spans="1:6" x14ac:dyDescent="0.35">
      <c r="A58" s="5"/>
      <c r="B58" s="5"/>
      <c r="C58" s="55"/>
    </row>
    <row r="59" spans="1:6" x14ac:dyDescent="0.35">
      <c r="A59" s="5"/>
      <c r="B59" s="5"/>
      <c r="C59" s="55"/>
    </row>
    <row r="60" spans="1:6" hidden="1" x14ac:dyDescent="0.35">
      <c r="A60" s="5"/>
      <c r="B60" s="5"/>
      <c r="C60" s="55"/>
    </row>
    <row r="61" spans="1:6" hidden="1" x14ac:dyDescent="0.35">
      <c r="A61" s="5"/>
      <c r="B61" s="5"/>
      <c r="C61" s="55"/>
    </row>
    <row r="62" spans="1:6" hidden="1" x14ac:dyDescent="0.35">
      <c r="A62" s="5"/>
      <c r="B62" s="5"/>
      <c r="C62" s="55"/>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H248"/>
  <sheetViews>
    <sheetView zoomScaleNormal="100" workbookViewId="0">
      <pane ySplit="4" topLeftCell="A5" activePane="bottomLeft" state="frozen"/>
      <selection pane="bottomLeft" activeCell="E7" sqref="E7"/>
    </sheetView>
  </sheetViews>
  <sheetFormatPr defaultColWidth="9.1796875" defaultRowHeight="14.5" x14ac:dyDescent="0.35"/>
  <cols>
    <col min="1" max="1" width="1.453125" style="1" customWidth="1"/>
    <col min="2" max="2" width="14.1796875" style="1" customWidth="1"/>
    <col min="3" max="3" width="16.7265625" style="1" bestFit="1" customWidth="1"/>
    <col min="4" max="4" width="40.54296875" style="1" bestFit="1" customWidth="1"/>
    <col min="5" max="5" width="32.1796875" style="1" customWidth="1"/>
    <col min="6" max="6" width="23.7265625" style="1" bestFit="1" customWidth="1"/>
    <col min="7" max="7" width="17.1796875" style="1" customWidth="1"/>
    <col min="8" max="8" width="9.1796875" style="1"/>
    <col min="9" max="9" width="9.54296875" style="1" bestFit="1" customWidth="1"/>
    <col min="10" max="16384" width="9.1796875" style="1"/>
  </cols>
  <sheetData>
    <row r="1" spans="1:8" ht="18.5" x14ac:dyDescent="0.45">
      <c r="A1" s="13" t="str">
        <f>name</f>
        <v>Your Toastmasters Club</v>
      </c>
    </row>
    <row r="2" spans="1:8" ht="18.5" x14ac:dyDescent="0.45">
      <c r="A2" s="13" t="s">
        <v>10</v>
      </c>
    </row>
    <row r="3" spans="1:8" ht="5.25" customHeight="1" x14ac:dyDescent="0.35"/>
    <row r="4" spans="1:8" ht="15.5" x14ac:dyDescent="0.35">
      <c r="B4" s="19" t="s">
        <v>30</v>
      </c>
      <c r="C4" s="11" t="s">
        <v>31</v>
      </c>
      <c r="D4" s="11" t="s">
        <v>32</v>
      </c>
      <c r="E4" s="12" t="s">
        <v>8</v>
      </c>
      <c r="F4" s="12" t="s">
        <v>14</v>
      </c>
      <c r="G4" s="12" t="s">
        <v>82</v>
      </c>
    </row>
    <row r="5" spans="1:8" ht="21" x14ac:dyDescent="0.5">
      <c r="B5" s="99">
        <f>yrbeg</f>
        <v>45108</v>
      </c>
      <c r="C5" s="100"/>
      <c r="D5" s="100"/>
      <c r="E5" s="100"/>
      <c r="F5" s="100"/>
      <c r="G5" s="100"/>
      <c r="H5" s="65"/>
    </row>
    <row r="6" spans="1:8" x14ac:dyDescent="0.35">
      <c r="B6" s="102"/>
      <c r="C6" s="103"/>
      <c r="D6" s="103"/>
      <c r="E6" s="103"/>
      <c r="F6" s="103"/>
      <c r="G6" s="104"/>
      <c r="H6" s="65"/>
    </row>
    <row r="7" spans="1:8" x14ac:dyDescent="0.35">
      <c r="B7" s="18"/>
      <c r="C7" s="17"/>
      <c r="D7" s="17"/>
      <c r="E7" s="17"/>
      <c r="F7" s="17"/>
      <c r="G7" s="20"/>
      <c r="H7" s="65"/>
    </row>
    <row r="8" spans="1:8" x14ac:dyDescent="0.35">
      <c r="B8" s="18"/>
      <c r="C8" s="17"/>
      <c r="D8" s="17"/>
      <c r="E8" s="17"/>
      <c r="F8" s="17"/>
      <c r="G8" s="20"/>
      <c r="H8" s="65"/>
    </row>
    <row r="9" spans="1:8" x14ac:dyDescent="0.35">
      <c r="B9" s="18"/>
      <c r="C9" s="17"/>
      <c r="D9" s="17"/>
      <c r="E9" s="17"/>
      <c r="F9" s="17"/>
      <c r="G9" s="20"/>
      <c r="H9" s="65"/>
    </row>
    <row r="10" spans="1:8" x14ac:dyDescent="0.35">
      <c r="B10" s="18"/>
      <c r="C10" s="17"/>
      <c r="D10" s="17"/>
      <c r="E10" s="17"/>
      <c r="F10" s="17"/>
      <c r="G10" s="20"/>
      <c r="H10" s="65"/>
    </row>
    <row r="11" spans="1:8" x14ac:dyDescent="0.35">
      <c r="B11" s="18"/>
      <c r="C11" s="17"/>
      <c r="D11" s="17"/>
      <c r="E11" s="17"/>
      <c r="F11" s="17"/>
      <c r="G11" s="20"/>
      <c r="H11" s="65"/>
    </row>
    <row r="12" spans="1:8" x14ac:dyDescent="0.35">
      <c r="B12" s="18"/>
      <c r="C12" s="17"/>
      <c r="D12" s="17"/>
      <c r="E12" s="17"/>
      <c r="F12" s="17"/>
      <c r="G12" s="20"/>
      <c r="H12" s="65"/>
    </row>
    <row r="13" spans="1:8" x14ac:dyDescent="0.35">
      <c r="B13" s="18"/>
      <c r="C13" s="17"/>
      <c r="D13" s="17"/>
      <c r="E13" s="17"/>
      <c r="F13" s="17"/>
      <c r="G13" s="20"/>
      <c r="H13" s="65"/>
    </row>
    <row r="14" spans="1:8" x14ac:dyDescent="0.35">
      <c r="B14" s="18"/>
      <c r="C14" s="17"/>
      <c r="D14" s="17"/>
      <c r="E14" s="17"/>
      <c r="F14" s="17"/>
      <c r="G14" s="20"/>
      <c r="H14" s="65"/>
    </row>
    <row r="15" spans="1:8" x14ac:dyDescent="0.35">
      <c r="B15" s="18"/>
      <c r="C15" s="17"/>
      <c r="D15" s="17"/>
      <c r="E15" s="17"/>
      <c r="F15" s="17"/>
      <c r="G15" s="20"/>
      <c r="H15" s="65"/>
    </row>
    <row r="16" spans="1:8" x14ac:dyDescent="0.35">
      <c r="B16" s="18"/>
      <c r="C16" s="17"/>
      <c r="D16" s="17"/>
      <c r="E16" s="17"/>
      <c r="F16" s="17"/>
      <c r="G16" s="20"/>
      <c r="H16" s="65"/>
    </row>
    <row r="17" spans="2:8" x14ac:dyDescent="0.35">
      <c r="B17" s="18"/>
      <c r="C17" s="17"/>
      <c r="D17" s="17"/>
      <c r="E17" s="17"/>
      <c r="F17" s="17"/>
      <c r="G17" s="20"/>
      <c r="H17" s="65"/>
    </row>
    <row r="18" spans="2:8" x14ac:dyDescent="0.35">
      <c r="B18" s="18"/>
      <c r="C18" s="17"/>
      <c r="D18" s="17"/>
      <c r="E18" s="17"/>
      <c r="F18" s="17"/>
      <c r="G18" s="20"/>
      <c r="H18" s="65"/>
    </row>
    <row r="19" spans="2:8" x14ac:dyDescent="0.35">
      <c r="B19" s="18"/>
      <c r="C19" s="17"/>
      <c r="D19" s="17"/>
      <c r="E19" s="17"/>
      <c r="F19" s="17"/>
      <c r="G19" s="20"/>
      <c r="H19" s="65"/>
    </row>
    <row r="20" spans="2:8" x14ac:dyDescent="0.35">
      <c r="B20" s="18"/>
      <c r="C20" s="17"/>
      <c r="D20" s="17"/>
      <c r="E20" s="17"/>
      <c r="F20" s="17"/>
      <c r="G20" s="20"/>
      <c r="H20" s="65"/>
    </row>
    <row r="21" spans="2:8" x14ac:dyDescent="0.35">
      <c r="B21" s="18"/>
      <c r="C21" s="17"/>
      <c r="D21" s="17"/>
      <c r="E21" s="17"/>
      <c r="F21" s="17"/>
      <c r="G21" s="20"/>
      <c r="H21" s="65"/>
    </row>
    <row r="22" spans="2:8" x14ac:dyDescent="0.35">
      <c r="B22" s="18"/>
      <c r="C22" s="17"/>
      <c r="D22" s="17"/>
      <c r="E22" s="17"/>
      <c r="F22" s="17"/>
      <c r="G22" s="20"/>
      <c r="H22" s="65"/>
    </row>
    <row r="23" spans="2:8" x14ac:dyDescent="0.35">
      <c r="B23" s="18"/>
      <c r="C23" s="17"/>
      <c r="D23" s="17"/>
      <c r="E23" s="17"/>
      <c r="F23" s="17"/>
      <c r="G23" s="20"/>
      <c r="H23" s="65"/>
    </row>
    <row r="24" spans="2:8" x14ac:dyDescent="0.35">
      <c r="B24" s="18"/>
      <c r="C24" s="17"/>
      <c r="D24" s="17"/>
      <c r="E24" s="17"/>
      <c r="F24" s="17"/>
      <c r="G24" s="20"/>
      <c r="H24" s="65"/>
    </row>
    <row r="25" spans="2:8" x14ac:dyDescent="0.35">
      <c r="B25" s="18"/>
      <c r="C25" s="17"/>
      <c r="D25" s="17"/>
      <c r="E25" s="17"/>
      <c r="F25" s="17"/>
      <c r="G25" s="20"/>
      <c r="H25" s="65"/>
    </row>
    <row r="26" spans="2:8" x14ac:dyDescent="0.35">
      <c r="B26" s="18"/>
      <c r="C26" s="17"/>
      <c r="D26" s="17"/>
      <c r="E26" s="17"/>
      <c r="F26" s="17"/>
      <c r="G26" s="20"/>
      <c r="H26" s="65"/>
    </row>
    <row r="27" spans="2:8" x14ac:dyDescent="0.35">
      <c r="B27" s="14"/>
      <c r="C27" s="15"/>
      <c r="D27" s="15"/>
      <c r="E27" s="15"/>
      <c r="F27" s="15"/>
      <c r="G27" s="15"/>
      <c r="H27" s="65"/>
    </row>
    <row r="29" spans="2:8" ht="21" x14ac:dyDescent="0.5">
      <c r="B29" s="99">
        <f>B5+31</f>
        <v>45139</v>
      </c>
      <c r="C29" s="100"/>
      <c r="D29" s="100"/>
      <c r="E29" s="100"/>
      <c r="F29" s="100"/>
      <c r="G29" s="100"/>
      <c r="H29" s="65"/>
    </row>
    <row r="30" spans="2:8" x14ac:dyDescent="0.35">
      <c r="B30" s="102"/>
      <c r="C30" s="103"/>
      <c r="D30" s="103"/>
      <c r="E30" s="103"/>
      <c r="F30" s="103"/>
      <c r="G30" s="104"/>
      <c r="H30" s="65"/>
    </row>
    <row r="31" spans="2:8" x14ac:dyDescent="0.35">
      <c r="B31" s="18"/>
      <c r="C31" s="17"/>
      <c r="D31" s="17"/>
      <c r="E31" s="17"/>
      <c r="F31" s="17"/>
      <c r="G31" s="20"/>
      <c r="H31" s="65"/>
    </row>
    <row r="32" spans="2:8" x14ac:dyDescent="0.35">
      <c r="B32" s="18"/>
      <c r="C32" s="17"/>
      <c r="D32" s="17"/>
      <c r="E32" s="17"/>
      <c r="F32" s="17"/>
      <c r="G32" s="20"/>
      <c r="H32" s="65"/>
    </row>
    <row r="33" spans="2:8" x14ac:dyDescent="0.35">
      <c r="B33" s="18"/>
      <c r="C33" s="17"/>
      <c r="D33" s="17"/>
      <c r="E33" s="17"/>
      <c r="F33" s="17"/>
      <c r="G33" s="20"/>
      <c r="H33" s="65"/>
    </row>
    <row r="34" spans="2:8" x14ac:dyDescent="0.35">
      <c r="B34" s="18"/>
      <c r="C34" s="17"/>
      <c r="D34" s="17"/>
      <c r="E34" s="17"/>
      <c r="F34" s="17"/>
      <c r="G34" s="20"/>
      <c r="H34" s="65"/>
    </row>
    <row r="35" spans="2:8" x14ac:dyDescent="0.35">
      <c r="B35" s="18"/>
      <c r="C35" s="17"/>
      <c r="D35" s="17"/>
      <c r="E35" s="17"/>
      <c r="F35" s="17"/>
      <c r="G35" s="20"/>
      <c r="H35" s="65"/>
    </row>
    <row r="36" spans="2:8" x14ac:dyDescent="0.35">
      <c r="B36" s="18"/>
      <c r="C36" s="17"/>
      <c r="D36" s="17"/>
      <c r="E36" s="17"/>
      <c r="F36" s="17"/>
      <c r="G36" s="20"/>
      <c r="H36" s="65"/>
    </row>
    <row r="37" spans="2:8" x14ac:dyDescent="0.35">
      <c r="B37" s="18"/>
      <c r="C37" s="17"/>
      <c r="D37" s="17"/>
      <c r="E37" s="17"/>
      <c r="F37" s="17"/>
      <c r="G37" s="20"/>
      <c r="H37" s="65"/>
    </row>
    <row r="38" spans="2:8" x14ac:dyDescent="0.35">
      <c r="B38" s="18"/>
      <c r="C38" s="17"/>
      <c r="D38" s="17"/>
      <c r="E38" s="17"/>
      <c r="F38" s="17"/>
      <c r="G38" s="20"/>
      <c r="H38" s="65"/>
    </row>
    <row r="39" spans="2:8" x14ac:dyDescent="0.35">
      <c r="B39" s="18"/>
      <c r="C39" s="17"/>
      <c r="D39" s="17"/>
      <c r="E39" s="17"/>
      <c r="F39" s="17"/>
      <c r="G39" s="20"/>
      <c r="H39" s="65"/>
    </row>
    <row r="40" spans="2:8" x14ac:dyDescent="0.35">
      <c r="B40" s="18"/>
      <c r="C40" s="17"/>
      <c r="D40" s="17"/>
      <c r="E40" s="17"/>
      <c r="F40" s="17"/>
      <c r="G40" s="20"/>
      <c r="H40" s="65"/>
    </row>
    <row r="41" spans="2:8" x14ac:dyDescent="0.35">
      <c r="B41" s="18"/>
      <c r="C41" s="17"/>
      <c r="D41" s="17"/>
      <c r="E41" s="17"/>
      <c r="F41" s="17"/>
      <c r="G41" s="20"/>
      <c r="H41" s="65"/>
    </row>
    <row r="42" spans="2:8" x14ac:dyDescent="0.35">
      <c r="B42" s="18"/>
      <c r="C42" s="17"/>
      <c r="D42" s="17"/>
      <c r="E42" s="17"/>
      <c r="F42" s="17"/>
      <c r="G42" s="20"/>
      <c r="H42" s="65"/>
    </row>
    <row r="43" spans="2:8" x14ac:dyDescent="0.35">
      <c r="B43" s="18"/>
      <c r="C43" s="17"/>
      <c r="D43" s="17"/>
      <c r="E43" s="17"/>
      <c r="F43" s="17"/>
      <c r="G43" s="20"/>
      <c r="H43" s="65"/>
    </row>
    <row r="44" spans="2:8" x14ac:dyDescent="0.35">
      <c r="B44" s="18"/>
      <c r="C44" s="17"/>
      <c r="D44" s="17"/>
      <c r="E44" s="17"/>
      <c r="F44" s="17"/>
      <c r="G44" s="20"/>
      <c r="H44" s="65"/>
    </row>
    <row r="45" spans="2:8" x14ac:dyDescent="0.35">
      <c r="B45" s="18"/>
      <c r="C45" s="17"/>
      <c r="D45" s="17"/>
      <c r="E45" s="17"/>
      <c r="F45" s="17"/>
      <c r="G45" s="20"/>
      <c r="H45" s="65"/>
    </row>
    <row r="46" spans="2:8" x14ac:dyDescent="0.35">
      <c r="B46" s="18"/>
      <c r="C46" s="17"/>
      <c r="D46" s="17"/>
      <c r="E46" s="17"/>
      <c r="F46" s="17"/>
      <c r="G46" s="20"/>
      <c r="H46" s="65"/>
    </row>
    <row r="47" spans="2:8" x14ac:dyDescent="0.35">
      <c r="B47" s="18"/>
      <c r="C47" s="17"/>
      <c r="D47" s="17"/>
      <c r="E47" s="17"/>
      <c r="F47" s="17"/>
      <c r="G47" s="20"/>
      <c r="H47" s="65"/>
    </row>
    <row r="48" spans="2:8" x14ac:dyDescent="0.35">
      <c r="B48" s="14"/>
      <c r="C48" s="15"/>
      <c r="D48" s="15"/>
      <c r="E48" s="15"/>
      <c r="F48" s="15"/>
      <c r="G48" s="15"/>
      <c r="H48" s="65"/>
    </row>
    <row r="50" spans="2:8" ht="21" x14ac:dyDescent="0.5">
      <c r="B50" s="99">
        <f>B29+31</f>
        <v>45170</v>
      </c>
      <c r="C50" s="100"/>
      <c r="D50" s="100"/>
      <c r="E50" s="100"/>
      <c r="F50" s="100"/>
      <c r="G50" s="100"/>
      <c r="H50" s="65"/>
    </row>
    <row r="51" spans="2:8" x14ac:dyDescent="0.35">
      <c r="B51" s="102"/>
      <c r="C51" s="103"/>
      <c r="D51" s="103"/>
      <c r="E51" s="103"/>
      <c r="F51" s="103"/>
      <c r="G51" s="104"/>
      <c r="H51" s="65"/>
    </row>
    <row r="52" spans="2:8" x14ac:dyDescent="0.35">
      <c r="B52" s="18"/>
      <c r="C52" s="17"/>
      <c r="D52" s="17"/>
      <c r="E52" s="17"/>
      <c r="F52" s="17"/>
      <c r="G52" s="20"/>
      <c r="H52" s="65"/>
    </row>
    <row r="53" spans="2:8" x14ac:dyDescent="0.35">
      <c r="B53" s="18"/>
      <c r="C53" s="17"/>
      <c r="D53" s="17"/>
      <c r="E53" s="17"/>
      <c r="F53" s="17"/>
      <c r="G53" s="20"/>
      <c r="H53" s="65"/>
    </row>
    <row r="54" spans="2:8" x14ac:dyDescent="0.35">
      <c r="B54" s="18"/>
      <c r="C54" s="17"/>
      <c r="D54" s="17"/>
      <c r="E54" s="17"/>
      <c r="F54" s="17"/>
      <c r="G54" s="20"/>
      <c r="H54" s="65"/>
    </row>
    <row r="55" spans="2:8" x14ac:dyDescent="0.35">
      <c r="B55" s="18"/>
      <c r="C55" s="17"/>
      <c r="D55" s="17"/>
      <c r="E55" s="17"/>
      <c r="F55" s="17"/>
      <c r="G55" s="20"/>
      <c r="H55" s="65"/>
    </row>
    <row r="56" spans="2:8" x14ac:dyDescent="0.35">
      <c r="B56" s="18"/>
      <c r="C56" s="17"/>
      <c r="D56" s="17"/>
      <c r="E56" s="17"/>
      <c r="F56" s="17"/>
      <c r="G56" s="20"/>
      <c r="H56" s="65"/>
    </row>
    <row r="57" spans="2:8" x14ac:dyDescent="0.35">
      <c r="B57" s="18"/>
      <c r="C57" s="17"/>
      <c r="D57" s="17"/>
      <c r="E57" s="17"/>
      <c r="F57" s="17"/>
      <c r="G57" s="20"/>
      <c r="H57" s="65"/>
    </row>
    <row r="58" spans="2:8" x14ac:dyDescent="0.35">
      <c r="B58" s="18"/>
      <c r="C58" s="17"/>
      <c r="D58" s="17"/>
      <c r="E58" s="17"/>
      <c r="F58" s="17"/>
      <c r="G58" s="20"/>
      <c r="H58" s="65"/>
    </row>
    <row r="59" spans="2:8" x14ac:dyDescent="0.35">
      <c r="B59" s="18"/>
      <c r="C59" s="17"/>
      <c r="D59" s="17"/>
      <c r="E59" s="17"/>
      <c r="F59" s="17"/>
      <c r="G59" s="20"/>
      <c r="H59" s="65"/>
    </row>
    <row r="60" spans="2:8" x14ac:dyDescent="0.35">
      <c r="B60" s="18"/>
      <c r="C60" s="17"/>
      <c r="D60" s="17"/>
      <c r="E60" s="17"/>
      <c r="F60" s="17"/>
      <c r="G60" s="20"/>
      <c r="H60" s="65"/>
    </row>
    <row r="61" spans="2:8" x14ac:dyDescent="0.35">
      <c r="B61" s="18"/>
      <c r="C61" s="17"/>
      <c r="D61" s="17"/>
      <c r="E61" s="17"/>
      <c r="F61" s="17"/>
      <c r="G61" s="20"/>
      <c r="H61" s="65"/>
    </row>
    <row r="62" spans="2:8" x14ac:dyDescent="0.35">
      <c r="B62" s="18"/>
      <c r="C62" s="17"/>
      <c r="D62" s="17"/>
      <c r="E62" s="17"/>
      <c r="F62" s="17"/>
      <c r="G62" s="20"/>
      <c r="H62" s="65"/>
    </row>
    <row r="63" spans="2:8" x14ac:dyDescent="0.35">
      <c r="B63" s="18"/>
      <c r="C63" s="17"/>
      <c r="D63" s="17"/>
      <c r="E63" s="17"/>
      <c r="F63" s="17"/>
      <c r="G63" s="20"/>
      <c r="H63" s="65"/>
    </row>
    <row r="64" spans="2:8" x14ac:dyDescent="0.35">
      <c r="B64" s="18"/>
      <c r="C64" s="17"/>
      <c r="D64" s="17"/>
      <c r="E64" s="17"/>
      <c r="F64" s="17"/>
      <c r="G64" s="20"/>
      <c r="H64" s="65"/>
    </row>
    <row r="65" spans="2:8" x14ac:dyDescent="0.35">
      <c r="B65" s="18"/>
      <c r="C65" s="17"/>
      <c r="D65" s="17"/>
      <c r="E65" s="17"/>
      <c r="F65" s="17"/>
      <c r="G65" s="20"/>
      <c r="H65" s="65"/>
    </row>
    <row r="66" spans="2:8" x14ac:dyDescent="0.35">
      <c r="B66" s="18"/>
      <c r="C66" s="17"/>
      <c r="D66" s="17"/>
      <c r="E66" s="17"/>
      <c r="F66" s="17"/>
      <c r="G66" s="20"/>
      <c r="H66" s="65"/>
    </row>
    <row r="67" spans="2:8" x14ac:dyDescent="0.35">
      <c r="B67" s="18"/>
      <c r="C67" s="17"/>
      <c r="D67" s="17"/>
      <c r="E67" s="17"/>
      <c r="F67" s="17"/>
      <c r="G67" s="20"/>
      <c r="H67" s="65"/>
    </row>
    <row r="68" spans="2:8" x14ac:dyDescent="0.35">
      <c r="B68" s="18"/>
      <c r="C68" s="17"/>
      <c r="D68" s="17"/>
      <c r="E68" s="17"/>
      <c r="F68" s="17"/>
      <c r="G68" s="20"/>
      <c r="H68" s="65"/>
    </row>
    <row r="69" spans="2:8" x14ac:dyDescent="0.35">
      <c r="B69" s="18"/>
      <c r="C69" s="17"/>
      <c r="D69" s="17"/>
      <c r="E69" s="17"/>
      <c r="F69" s="17"/>
      <c r="G69" s="20"/>
      <c r="H69" s="65"/>
    </row>
    <row r="70" spans="2:8" x14ac:dyDescent="0.35">
      <c r="B70" s="18"/>
      <c r="C70" s="17"/>
      <c r="D70" s="17"/>
      <c r="E70" s="17"/>
      <c r="F70" s="17"/>
      <c r="G70" s="20"/>
      <c r="H70" s="65"/>
    </row>
    <row r="71" spans="2:8" x14ac:dyDescent="0.35">
      <c r="B71" s="18"/>
      <c r="C71" s="17"/>
      <c r="D71" s="17"/>
      <c r="E71" s="17"/>
      <c r="F71" s="17"/>
      <c r="G71" s="20"/>
      <c r="H71" s="65"/>
    </row>
    <row r="72" spans="2:8" x14ac:dyDescent="0.35">
      <c r="B72" s="18"/>
      <c r="C72" s="17"/>
      <c r="D72" s="17"/>
      <c r="E72" s="17"/>
      <c r="F72" s="17"/>
      <c r="G72" s="20"/>
      <c r="H72" s="65"/>
    </row>
    <row r="73" spans="2:8" x14ac:dyDescent="0.35">
      <c r="B73" s="18"/>
      <c r="C73" s="17"/>
      <c r="D73" s="17"/>
      <c r="E73" s="17"/>
      <c r="F73" s="17"/>
      <c r="G73" s="20"/>
      <c r="H73" s="65"/>
    </row>
    <row r="74" spans="2:8" x14ac:dyDescent="0.35">
      <c r="B74" s="18"/>
      <c r="C74" s="17"/>
      <c r="D74" s="17"/>
      <c r="E74" s="17"/>
      <c r="F74" s="17"/>
      <c r="G74" s="20"/>
      <c r="H74" s="65"/>
    </row>
    <row r="75" spans="2:8" x14ac:dyDescent="0.35">
      <c r="B75" s="18"/>
      <c r="C75" s="17"/>
      <c r="D75" s="17"/>
      <c r="E75" s="17"/>
      <c r="F75" s="17"/>
      <c r="G75" s="20"/>
      <c r="H75" s="65"/>
    </row>
    <row r="76" spans="2:8" x14ac:dyDescent="0.35">
      <c r="B76" s="18"/>
      <c r="C76" s="17"/>
      <c r="D76" s="17"/>
      <c r="E76" s="17"/>
      <c r="F76" s="17"/>
      <c r="G76" s="20"/>
      <c r="H76" s="65"/>
    </row>
    <row r="77" spans="2:8" x14ac:dyDescent="0.35">
      <c r="B77" s="18"/>
      <c r="C77" s="17"/>
      <c r="D77" s="17"/>
      <c r="E77" s="17"/>
      <c r="F77" s="17"/>
      <c r="G77" s="20"/>
      <c r="H77" s="65"/>
    </row>
    <row r="78" spans="2:8" x14ac:dyDescent="0.35">
      <c r="B78" s="14"/>
      <c r="C78" s="15"/>
      <c r="D78" s="15"/>
      <c r="E78" s="15"/>
      <c r="F78" s="15"/>
      <c r="G78" s="15"/>
      <c r="H78" s="65"/>
    </row>
    <row r="80" spans="2:8" ht="21" x14ac:dyDescent="0.5">
      <c r="B80" s="99">
        <f>B50+31</f>
        <v>45201</v>
      </c>
      <c r="C80" s="100"/>
      <c r="D80" s="100"/>
      <c r="E80" s="100"/>
      <c r="F80" s="100"/>
      <c r="G80" s="100"/>
      <c r="H80" s="65"/>
    </row>
    <row r="81" spans="2:8" x14ac:dyDescent="0.35">
      <c r="B81" s="102"/>
      <c r="C81" s="103"/>
      <c r="D81" s="103"/>
      <c r="E81" s="103"/>
      <c r="F81" s="103"/>
      <c r="G81" s="104"/>
      <c r="H81" s="65"/>
    </row>
    <row r="82" spans="2:8" x14ac:dyDescent="0.35">
      <c r="B82" s="18"/>
      <c r="C82" s="17"/>
      <c r="D82" s="17"/>
      <c r="E82" s="17"/>
      <c r="F82" s="17"/>
      <c r="G82" s="20"/>
      <c r="H82" s="65"/>
    </row>
    <row r="83" spans="2:8" x14ac:dyDescent="0.35">
      <c r="B83" s="18"/>
      <c r="C83" s="17"/>
      <c r="D83" s="17"/>
      <c r="E83" s="17"/>
      <c r="F83" s="17"/>
      <c r="G83" s="20"/>
      <c r="H83" s="65"/>
    </row>
    <row r="84" spans="2:8" x14ac:dyDescent="0.35">
      <c r="B84" s="18"/>
      <c r="C84" s="17"/>
      <c r="D84" s="17"/>
      <c r="E84" s="17"/>
      <c r="F84" s="17"/>
      <c r="G84" s="20"/>
      <c r="H84" s="65"/>
    </row>
    <row r="85" spans="2:8" x14ac:dyDescent="0.35">
      <c r="B85" s="18"/>
      <c r="C85" s="17"/>
      <c r="D85" s="17"/>
      <c r="E85" s="17"/>
      <c r="F85" s="17"/>
      <c r="G85" s="20"/>
      <c r="H85" s="65"/>
    </row>
    <row r="86" spans="2:8" x14ac:dyDescent="0.35">
      <c r="B86" s="18"/>
      <c r="C86" s="17"/>
      <c r="D86" s="17"/>
      <c r="E86" s="17"/>
      <c r="F86" s="17"/>
      <c r="G86" s="20"/>
      <c r="H86" s="65"/>
    </row>
    <row r="87" spans="2:8" x14ac:dyDescent="0.35">
      <c r="B87" s="18"/>
      <c r="C87" s="17"/>
      <c r="D87" s="17"/>
      <c r="E87" s="17"/>
      <c r="F87" s="17"/>
      <c r="G87" s="20"/>
      <c r="H87" s="65"/>
    </row>
    <row r="88" spans="2:8" x14ac:dyDescent="0.35">
      <c r="B88" s="18"/>
      <c r="C88" s="17"/>
      <c r="D88" s="17"/>
      <c r="E88" s="17"/>
      <c r="F88" s="17"/>
      <c r="G88" s="20"/>
      <c r="H88" s="65"/>
    </row>
    <row r="89" spans="2:8" x14ac:dyDescent="0.35">
      <c r="B89" s="18"/>
      <c r="C89" s="17"/>
      <c r="D89" s="17"/>
      <c r="E89" s="17"/>
      <c r="F89" s="17"/>
      <c r="G89" s="20"/>
      <c r="H89" s="65"/>
    </row>
    <row r="90" spans="2:8" x14ac:dyDescent="0.35">
      <c r="B90" s="18"/>
      <c r="C90" s="17"/>
      <c r="D90" s="17"/>
      <c r="E90" s="17"/>
      <c r="F90" s="17"/>
      <c r="G90" s="20"/>
      <c r="H90" s="65"/>
    </row>
    <row r="91" spans="2:8" x14ac:dyDescent="0.35">
      <c r="B91" s="18"/>
      <c r="C91" s="17"/>
      <c r="D91" s="17"/>
      <c r="E91" s="17"/>
      <c r="F91" s="17"/>
      <c r="G91" s="20"/>
      <c r="H91" s="65"/>
    </row>
    <row r="92" spans="2:8" x14ac:dyDescent="0.35">
      <c r="B92" s="18"/>
      <c r="C92" s="17"/>
      <c r="D92" s="17"/>
      <c r="E92" s="17"/>
      <c r="F92" s="17"/>
      <c r="G92" s="20"/>
      <c r="H92" s="65"/>
    </row>
    <row r="93" spans="2:8" x14ac:dyDescent="0.35">
      <c r="B93" s="18"/>
      <c r="C93" s="17"/>
      <c r="D93" s="17"/>
      <c r="E93" s="17"/>
      <c r="F93" s="17"/>
      <c r="G93" s="20"/>
      <c r="H93" s="65"/>
    </row>
    <row r="94" spans="2:8" x14ac:dyDescent="0.35">
      <c r="B94" s="18"/>
      <c r="C94" s="17"/>
      <c r="D94" s="17"/>
      <c r="E94" s="17"/>
      <c r="F94" s="17"/>
      <c r="G94" s="20"/>
      <c r="H94" s="65"/>
    </row>
    <row r="95" spans="2:8" x14ac:dyDescent="0.35">
      <c r="B95" s="18"/>
      <c r="C95" s="17"/>
      <c r="D95" s="17"/>
      <c r="E95" s="17"/>
      <c r="F95" s="17"/>
      <c r="G95" s="20"/>
      <c r="H95" s="65"/>
    </row>
    <row r="96" spans="2:8" x14ac:dyDescent="0.35">
      <c r="B96" s="18"/>
      <c r="C96" s="17"/>
      <c r="D96" s="17"/>
      <c r="E96" s="17"/>
      <c r="F96" s="17"/>
      <c r="G96" s="20"/>
      <c r="H96" s="65"/>
    </row>
    <row r="97" spans="2:8" x14ac:dyDescent="0.35">
      <c r="B97" s="18"/>
      <c r="C97" s="17"/>
      <c r="D97" s="17"/>
      <c r="E97" s="17"/>
      <c r="F97" s="17"/>
      <c r="G97" s="20"/>
      <c r="H97" s="65"/>
    </row>
    <row r="98" spans="2:8" x14ac:dyDescent="0.35">
      <c r="B98" s="18"/>
      <c r="C98" s="17"/>
      <c r="D98" s="17"/>
      <c r="E98" s="17"/>
      <c r="F98" s="17"/>
      <c r="G98" s="20"/>
      <c r="H98" s="65"/>
    </row>
    <row r="99" spans="2:8" x14ac:dyDescent="0.35">
      <c r="B99" s="14"/>
      <c r="C99" s="15"/>
      <c r="D99" s="15"/>
      <c r="E99" s="15"/>
      <c r="F99" s="15"/>
      <c r="G99" s="15"/>
      <c r="H99" s="65"/>
    </row>
    <row r="101" spans="2:8" ht="21" x14ac:dyDescent="0.5">
      <c r="B101" s="99">
        <f>B80+31</f>
        <v>45232</v>
      </c>
      <c r="C101" s="100"/>
      <c r="D101" s="100"/>
      <c r="E101" s="100"/>
      <c r="F101" s="100"/>
      <c r="G101" s="100"/>
      <c r="H101" s="65"/>
    </row>
    <row r="102" spans="2:8" x14ac:dyDescent="0.35">
      <c r="B102" s="102"/>
      <c r="C102" s="103"/>
      <c r="D102" s="103"/>
      <c r="E102" s="103"/>
      <c r="F102" s="103"/>
      <c r="G102" s="104"/>
      <c r="H102" s="65"/>
    </row>
    <row r="103" spans="2:8" x14ac:dyDescent="0.35">
      <c r="B103" s="18"/>
      <c r="C103" s="17"/>
      <c r="D103" s="17"/>
      <c r="E103" s="17"/>
      <c r="F103" s="17"/>
      <c r="G103" s="20"/>
      <c r="H103" s="65"/>
    </row>
    <row r="104" spans="2:8" x14ac:dyDescent="0.35">
      <c r="B104" s="18"/>
      <c r="C104" s="17"/>
      <c r="D104" s="17"/>
      <c r="E104" s="17"/>
      <c r="F104" s="17"/>
      <c r="G104" s="20"/>
      <c r="H104" s="65"/>
    </row>
    <row r="105" spans="2:8" x14ac:dyDescent="0.35">
      <c r="B105" s="18"/>
      <c r="C105" s="17"/>
      <c r="D105" s="17"/>
      <c r="E105" s="17"/>
      <c r="F105" s="17"/>
      <c r="G105" s="20"/>
      <c r="H105" s="65"/>
    </row>
    <row r="106" spans="2:8" x14ac:dyDescent="0.35">
      <c r="B106" s="18"/>
      <c r="C106" s="17"/>
      <c r="D106" s="17"/>
      <c r="E106" s="17"/>
      <c r="F106" s="17"/>
      <c r="G106" s="20"/>
      <c r="H106" s="65"/>
    </row>
    <row r="107" spans="2:8" x14ac:dyDescent="0.35">
      <c r="B107" s="18"/>
      <c r="C107" s="17"/>
      <c r="D107" s="17"/>
      <c r="E107" s="17"/>
      <c r="F107" s="17"/>
      <c r="G107" s="20"/>
      <c r="H107" s="65"/>
    </row>
    <row r="108" spans="2:8" x14ac:dyDescent="0.35">
      <c r="B108" s="18"/>
      <c r="C108" s="17"/>
      <c r="D108" s="17"/>
      <c r="E108" s="17"/>
      <c r="F108" s="17"/>
      <c r="G108" s="20"/>
      <c r="H108" s="65"/>
    </row>
    <row r="109" spans="2:8" x14ac:dyDescent="0.35">
      <c r="B109" s="18"/>
      <c r="C109" s="17"/>
      <c r="D109" s="17"/>
      <c r="E109" s="17"/>
      <c r="F109" s="17"/>
      <c r="G109" s="20"/>
      <c r="H109" s="65"/>
    </row>
    <row r="110" spans="2:8" x14ac:dyDescent="0.35">
      <c r="B110" s="18"/>
      <c r="C110" s="17"/>
      <c r="D110" s="17"/>
      <c r="E110" s="17"/>
      <c r="F110" s="17"/>
      <c r="G110" s="20"/>
      <c r="H110" s="65"/>
    </row>
    <row r="111" spans="2:8" x14ac:dyDescent="0.35">
      <c r="B111" s="18"/>
      <c r="C111" s="17"/>
      <c r="D111" s="17"/>
      <c r="E111" s="17"/>
      <c r="F111" s="17"/>
      <c r="G111" s="20"/>
      <c r="H111" s="65"/>
    </row>
    <row r="112" spans="2:8" x14ac:dyDescent="0.35">
      <c r="B112" s="18"/>
      <c r="C112" s="17"/>
      <c r="D112" s="17"/>
      <c r="E112" s="17"/>
      <c r="F112" s="17"/>
      <c r="G112" s="20"/>
      <c r="H112" s="65"/>
    </row>
    <row r="113" spans="2:8" x14ac:dyDescent="0.35">
      <c r="B113" s="18"/>
      <c r="C113" s="17"/>
      <c r="D113" s="17"/>
      <c r="E113" s="17"/>
      <c r="F113" s="17"/>
      <c r="G113" s="20"/>
      <c r="H113" s="65"/>
    </row>
    <row r="114" spans="2:8" x14ac:dyDescent="0.35">
      <c r="B114" s="18"/>
      <c r="C114" s="17"/>
      <c r="D114" s="17"/>
      <c r="E114" s="17"/>
      <c r="F114" s="17"/>
      <c r="G114" s="20"/>
      <c r="H114" s="65"/>
    </row>
    <row r="115" spans="2:8" x14ac:dyDescent="0.35">
      <c r="B115" s="18"/>
      <c r="C115" s="17"/>
      <c r="D115" s="17"/>
      <c r="E115" s="17"/>
      <c r="F115" s="17"/>
      <c r="G115" s="20"/>
      <c r="H115" s="65"/>
    </row>
    <row r="116" spans="2:8" x14ac:dyDescent="0.35">
      <c r="B116" s="14"/>
      <c r="C116" s="15"/>
      <c r="D116" s="15"/>
      <c r="E116" s="15"/>
      <c r="F116" s="15"/>
      <c r="G116" s="15"/>
      <c r="H116" s="65"/>
    </row>
    <row r="118" spans="2:8" ht="21" x14ac:dyDescent="0.5">
      <c r="B118" s="99">
        <f>B101+31</f>
        <v>45263</v>
      </c>
      <c r="C118" s="100"/>
      <c r="D118" s="100"/>
      <c r="E118" s="100"/>
      <c r="F118" s="100"/>
      <c r="G118" s="100"/>
      <c r="H118" s="65"/>
    </row>
    <row r="119" spans="2:8" x14ac:dyDescent="0.35">
      <c r="B119" s="102"/>
      <c r="C119" s="103"/>
      <c r="D119" s="103"/>
      <c r="E119" s="103"/>
      <c r="F119" s="103"/>
      <c r="G119" s="104"/>
      <c r="H119" s="65"/>
    </row>
    <row r="120" spans="2:8" x14ac:dyDescent="0.35">
      <c r="B120" s="18"/>
      <c r="C120" s="17"/>
      <c r="D120" s="17"/>
      <c r="E120" s="17"/>
      <c r="F120" s="17"/>
      <c r="G120" s="20"/>
      <c r="H120" s="65"/>
    </row>
    <row r="121" spans="2:8" x14ac:dyDescent="0.35">
      <c r="B121" s="18"/>
      <c r="C121" s="17"/>
      <c r="D121" s="17"/>
      <c r="E121" s="17"/>
      <c r="F121" s="17"/>
      <c r="G121" s="20"/>
      <c r="H121" s="65"/>
    </row>
    <row r="122" spans="2:8" x14ac:dyDescent="0.35">
      <c r="B122" s="18"/>
      <c r="C122" s="17"/>
      <c r="D122" s="17"/>
      <c r="E122" s="17"/>
      <c r="F122" s="17"/>
      <c r="G122" s="20"/>
      <c r="H122" s="65"/>
    </row>
    <row r="123" spans="2:8" x14ac:dyDescent="0.35">
      <c r="B123" s="18"/>
      <c r="C123" s="17"/>
      <c r="D123" s="17"/>
      <c r="E123" s="17"/>
      <c r="F123" s="17"/>
      <c r="G123" s="20"/>
      <c r="H123" s="65"/>
    </row>
    <row r="124" spans="2:8" x14ac:dyDescent="0.35">
      <c r="B124" s="18"/>
      <c r="C124" s="17"/>
      <c r="D124" s="17"/>
      <c r="E124" s="17"/>
      <c r="F124" s="17"/>
      <c r="G124" s="20"/>
      <c r="H124" s="65"/>
    </row>
    <row r="125" spans="2:8" x14ac:dyDescent="0.35">
      <c r="B125" s="18"/>
      <c r="C125" s="17"/>
      <c r="D125" s="17"/>
      <c r="E125" s="17"/>
      <c r="F125" s="17"/>
      <c r="G125" s="20"/>
      <c r="H125" s="65"/>
    </row>
    <row r="126" spans="2:8" x14ac:dyDescent="0.35">
      <c r="B126" s="18"/>
      <c r="C126" s="17"/>
      <c r="D126" s="17"/>
      <c r="E126" s="17"/>
      <c r="F126" s="17"/>
      <c r="G126" s="20"/>
      <c r="H126" s="65"/>
    </row>
    <row r="127" spans="2:8" x14ac:dyDescent="0.35">
      <c r="B127" s="18"/>
      <c r="C127" s="17"/>
      <c r="D127" s="17"/>
      <c r="E127" s="17"/>
      <c r="F127" s="17"/>
      <c r="G127" s="20"/>
      <c r="H127" s="65"/>
    </row>
    <row r="128" spans="2:8" x14ac:dyDescent="0.35">
      <c r="B128" s="18"/>
      <c r="C128" s="17"/>
      <c r="D128" s="17"/>
      <c r="E128" s="17"/>
      <c r="F128" s="17"/>
      <c r="G128" s="20"/>
      <c r="H128" s="65"/>
    </row>
    <row r="129" spans="2:8" x14ac:dyDescent="0.35">
      <c r="B129" s="18"/>
      <c r="C129" s="17"/>
      <c r="D129" s="17"/>
      <c r="E129" s="17"/>
      <c r="F129" s="17"/>
      <c r="G129" s="20"/>
      <c r="H129" s="65"/>
    </row>
    <row r="130" spans="2:8" x14ac:dyDescent="0.35">
      <c r="B130" s="18"/>
      <c r="C130" s="17"/>
      <c r="D130" s="17"/>
      <c r="E130" s="17"/>
      <c r="F130" s="17"/>
      <c r="G130" s="20"/>
      <c r="H130" s="65"/>
    </row>
    <row r="131" spans="2:8" x14ac:dyDescent="0.35">
      <c r="B131" s="18"/>
      <c r="C131" s="17"/>
      <c r="D131" s="17"/>
      <c r="E131" s="17"/>
      <c r="F131" s="17"/>
      <c r="G131" s="20"/>
      <c r="H131" s="65"/>
    </row>
    <row r="132" spans="2:8" x14ac:dyDescent="0.35">
      <c r="B132" s="18"/>
      <c r="C132" s="17"/>
      <c r="D132" s="17"/>
      <c r="E132" s="17"/>
      <c r="F132" s="17"/>
      <c r="G132" s="20"/>
      <c r="H132" s="65"/>
    </row>
    <row r="133" spans="2:8" x14ac:dyDescent="0.35">
      <c r="B133" s="14"/>
      <c r="C133" s="15"/>
      <c r="D133" s="15"/>
      <c r="E133" s="15"/>
      <c r="F133" s="15"/>
      <c r="G133" s="15"/>
      <c r="H133" s="65"/>
    </row>
    <row r="135" spans="2:8" ht="21" x14ac:dyDescent="0.5">
      <c r="B135" s="99">
        <f>B118+31</f>
        <v>45294</v>
      </c>
      <c r="C135" s="100"/>
      <c r="D135" s="100"/>
      <c r="E135" s="100"/>
      <c r="F135" s="100"/>
      <c r="G135" s="100"/>
      <c r="H135" s="65"/>
    </row>
    <row r="136" spans="2:8" x14ac:dyDescent="0.35">
      <c r="B136" s="102"/>
      <c r="C136" s="103"/>
      <c r="D136" s="103"/>
      <c r="E136" s="103"/>
      <c r="F136" s="103"/>
      <c r="G136" s="104"/>
      <c r="H136" s="65"/>
    </row>
    <row r="137" spans="2:8" x14ac:dyDescent="0.35">
      <c r="B137" s="18"/>
      <c r="C137" s="17"/>
      <c r="D137" s="17"/>
      <c r="E137" s="17"/>
      <c r="F137" s="17"/>
      <c r="G137" s="20"/>
      <c r="H137" s="65"/>
    </row>
    <row r="138" spans="2:8" x14ac:dyDescent="0.35">
      <c r="B138" s="18"/>
      <c r="C138" s="17"/>
      <c r="D138" s="17"/>
      <c r="E138" s="17"/>
      <c r="F138" s="17"/>
      <c r="G138" s="20"/>
      <c r="H138" s="65"/>
    </row>
    <row r="139" spans="2:8" x14ac:dyDescent="0.35">
      <c r="B139" s="18"/>
      <c r="C139" s="17"/>
      <c r="D139" s="17"/>
      <c r="E139" s="17"/>
      <c r="F139" s="17"/>
      <c r="G139" s="20"/>
      <c r="H139" s="65"/>
    </row>
    <row r="140" spans="2:8" x14ac:dyDescent="0.35">
      <c r="B140" s="18"/>
      <c r="C140" s="17"/>
      <c r="D140" s="17"/>
      <c r="E140" s="17"/>
      <c r="F140" s="17"/>
      <c r="G140" s="20"/>
      <c r="H140" s="65"/>
    </row>
    <row r="141" spans="2:8" x14ac:dyDescent="0.35">
      <c r="B141" s="18"/>
      <c r="C141" s="17"/>
      <c r="D141" s="17"/>
      <c r="E141" s="17"/>
      <c r="F141" s="17"/>
      <c r="G141" s="20"/>
      <c r="H141" s="65"/>
    </row>
    <row r="142" spans="2:8" x14ac:dyDescent="0.35">
      <c r="B142" s="18"/>
      <c r="C142" s="17"/>
      <c r="D142" s="17"/>
      <c r="E142" s="17"/>
      <c r="F142" s="17"/>
      <c r="G142" s="20"/>
      <c r="H142" s="65"/>
    </row>
    <row r="143" spans="2:8" x14ac:dyDescent="0.35">
      <c r="B143" s="18"/>
      <c r="C143" s="17"/>
      <c r="D143" s="17"/>
      <c r="E143" s="17"/>
      <c r="F143" s="17"/>
      <c r="G143" s="20"/>
      <c r="H143" s="65"/>
    </row>
    <row r="144" spans="2:8" x14ac:dyDescent="0.35">
      <c r="B144" s="18"/>
      <c r="C144" s="17"/>
      <c r="D144" s="17"/>
      <c r="E144" s="17"/>
      <c r="F144" s="17"/>
      <c r="G144" s="20"/>
      <c r="H144" s="65"/>
    </row>
    <row r="145" spans="2:8" x14ac:dyDescent="0.35">
      <c r="B145" s="18"/>
      <c r="C145" s="17"/>
      <c r="D145" s="17"/>
      <c r="E145" s="17"/>
      <c r="F145" s="17"/>
      <c r="G145" s="20"/>
      <c r="H145" s="65"/>
    </row>
    <row r="146" spans="2:8" x14ac:dyDescent="0.35">
      <c r="B146" s="18"/>
      <c r="C146" s="17"/>
      <c r="D146" s="17"/>
      <c r="E146" s="17"/>
      <c r="F146" s="17"/>
      <c r="G146" s="20"/>
      <c r="H146" s="65"/>
    </row>
    <row r="147" spans="2:8" x14ac:dyDescent="0.35">
      <c r="B147" s="18"/>
      <c r="C147" s="17"/>
      <c r="D147" s="17"/>
      <c r="E147" s="17"/>
      <c r="F147" s="17"/>
      <c r="G147" s="20"/>
      <c r="H147" s="65"/>
    </row>
    <row r="148" spans="2:8" x14ac:dyDescent="0.35">
      <c r="B148" s="18"/>
      <c r="C148" s="17"/>
      <c r="D148" s="17"/>
      <c r="E148" s="17"/>
      <c r="F148" s="17"/>
      <c r="G148" s="20"/>
      <c r="H148" s="65"/>
    </row>
    <row r="149" spans="2:8" x14ac:dyDescent="0.35">
      <c r="B149" s="18"/>
      <c r="C149" s="17"/>
      <c r="D149" s="17"/>
      <c r="E149" s="17"/>
      <c r="F149" s="17"/>
      <c r="G149" s="20"/>
      <c r="H149" s="65"/>
    </row>
    <row r="150" spans="2:8" x14ac:dyDescent="0.35">
      <c r="B150" s="14"/>
      <c r="C150" s="15"/>
      <c r="D150" s="15"/>
      <c r="E150" s="15"/>
      <c r="F150" s="15"/>
      <c r="G150" s="15"/>
      <c r="H150" s="65"/>
    </row>
    <row r="152" spans="2:8" ht="21" x14ac:dyDescent="0.5">
      <c r="B152" s="99">
        <f>B135+31</f>
        <v>45325</v>
      </c>
      <c r="C152" s="100"/>
      <c r="D152" s="100"/>
      <c r="E152" s="100"/>
      <c r="F152" s="100"/>
      <c r="G152" s="100"/>
      <c r="H152" s="65"/>
    </row>
    <row r="153" spans="2:8" x14ac:dyDescent="0.35">
      <c r="B153" s="102"/>
      <c r="C153" s="103"/>
      <c r="D153" s="103"/>
      <c r="E153" s="103"/>
      <c r="F153" s="103"/>
      <c r="G153" s="104"/>
      <c r="H153" s="65"/>
    </row>
    <row r="154" spans="2:8" x14ac:dyDescent="0.35">
      <c r="B154" s="18"/>
      <c r="C154" s="17"/>
      <c r="D154" s="17"/>
      <c r="E154" s="17"/>
      <c r="F154" s="17"/>
      <c r="G154" s="20"/>
      <c r="H154" s="65"/>
    </row>
    <row r="155" spans="2:8" x14ac:dyDescent="0.35">
      <c r="B155" s="18"/>
      <c r="C155" s="17"/>
      <c r="D155" s="17"/>
      <c r="E155" s="17"/>
      <c r="F155" s="17"/>
      <c r="G155" s="20"/>
      <c r="H155" s="65"/>
    </row>
    <row r="156" spans="2:8" x14ac:dyDescent="0.35">
      <c r="B156" s="18"/>
      <c r="C156" s="17"/>
      <c r="D156" s="17"/>
      <c r="E156" s="17"/>
      <c r="F156" s="17"/>
      <c r="G156" s="20"/>
      <c r="H156" s="65"/>
    </row>
    <row r="157" spans="2:8" x14ac:dyDescent="0.35">
      <c r="B157" s="18"/>
      <c r="C157" s="17"/>
      <c r="D157" s="17"/>
      <c r="E157" s="17"/>
      <c r="F157" s="17"/>
      <c r="G157" s="20"/>
      <c r="H157" s="65"/>
    </row>
    <row r="158" spans="2:8" x14ac:dyDescent="0.35">
      <c r="B158" s="18"/>
      <c r="C158" s="17"/>
      <c r="D158" s="17"/>
      <c r="E158" s="17"/>
      <c r="F158" s="17"/>
      <c r="G158" s="20"/>
      <c r="H158" s="65"/>
    </row>
    <row r="159" spans="2:8" x14ac:dyDescent="0.35">
      <c r="B159" s="18"/>
      <c r="C159" s="17"/>
      <c r="D159" s="17"/>
      <c r="E159" s="17"/>
      <c r="F159" s="17"/>
      <c r="G159" s="20"/>
      <c r="H159" s="65"/>
    </row>
    <row r="160" spans="2:8" x14ac:dyDescent="0.35">
      <c r="B160" s="18"/>
      <c r="C160" s="17"/>
      <c r="D160" s="17"/>
      <c r="E160" s="17"/>
      <c r="F160" s="17"/>
      <c r="G160" s="20"/>
      <c r="H160" s="65"/>
    </row>
    <row r="161" spans="2:8" x14ac:dyDescent="0.35">
      <c r="B161" s="18"/>
      <c r="C161" s="17"/>
      <c r="D161" s="17"/>
      <c r="E161" s="17"/>
      <c r="F161" s="17"/>
      <c r="G161" s="20"/>
      <c r="H161" s="65"/>
    </row>
    <row r="162" spans="2:8" x14ac:dyDescent="0.35">
      <c r="B162" s="18"/>
      <c r="C162" s="17"/>
      <c r="D162" s="17"/>
      <c r="E162" s="17"/>
      <c r="F162" s="17"/>
      <c r="G162" s="20"/>
      <c r="H162" s="65"/>
    </row>
    <row r="163" spans="2:8" x14ac:dyDescent="0.35">
      <c r="B163" s="18"/>
      <c r="C163" s="17"/>
      <c r="D163" s="17"/>
      <c r="E163" s="17"/>
      <c r="F163" s="17"/>
      <c r="G163" s="20"/>
      <c r="H163" s="65"/>
    </row>
    <row r="164" spans="2:8" x14ac:dyDescent="0.35">
      <c r="B164" s="18"/>
      <c r="C164" s="17"/>
      <c r="D164" s="17"/>
      <c r="E164" s="17"/>
      <c r="F164" s="17"/>
      <c r="G164" s="20"/>
      <c r="H164" s="65"/>
    </row>
    <row r="165" spans="2:8" x14ac:dyDescent="0.35">
      <c r="B165" s="18"/>
      <c r="C165" s="17"/>
      <c r="D165" s="17"/>
      <c r="E165" s="17"/>
      <c r="F165" s="17"/>
      <c r="G165" s="20"/>
      <c r="H165" s="65"/>
    </row>
    <row r="166" spans="2:8" x14ac:dyDescent="0.35">
      <c r="B166" s="18"/>
      <c r="C166" s="17"/>
      <c r="D166" s="17"/>
      <c r="E166" s="17"/>
      <c r="F166" s="17"/>
      <c r="G166" s="20"/>
      <c r="H166" s="65"/>
    </row>
    <row r="167" spans="2:8" x14ac:dyDescent="0.35">
      <c r="B167" s="14"/>
      <c r="C167" s="15"/>
      <c r="D167" s="15"/>
      <c r="E167" s="15"/>
      <c r="F167" s="15"/>
      <c r="G167" s="15"/>
      <c r="H167" s="65"/>
    </row>
    <row r="169" spans="2:8" ht="21" x14ac:dyDescent="0.5">
      <c r="B169" s="99">
        <f>B152+31</f>
        <v>45356</v>
      </c>
      <c r="C169" s="100"/>
      <c r="D169" s="100"/>
      <c r="E169" s="100"/>
      <c r="F169" s="100"/>
      <c r="G169" s="100"/>
      <c r="H169" s="65"/>
    </row>
    <row r="170" spans="2:8" x14ac:dyDescent="0.35">
      <c r="B170" s="102"/>
      <c r="C170" s="103"/>
      <c r="D170" s="103"/>
      <c r="E170" s="103"/>
      <c r="F170" s="103"/>
      <c r="G170" s="104"/>
      <c r="H170" s="65"/>
    </row>
    <row r="171" spans="2:8" x14ac:dyDescent="0.35">
      <c r="B171" s="18"/>
      <c r="C171" s="17"/>
      <c r="D171" s="17"/>
      <c r="E171" s="17"/>
      <c r="F171" s="17"/>
      <c r="G171" s="20"/>
      <c r="H171" s="65"/>
    </row>
    <row r="172" spans="2:8" x14ac:dyDescent="0.35">
      <c r="B172" s="18"/>
      <c r="C172" s="17"/>
      <c r="D172" s="17"/>
      <c r="E172" s="17"/>
      <c r="F172" s="17"/>
      <c r="G172" s="20"/>
      <c r="H172" s="65"/>
    </row>
    <row r="173" spans="2:8" x14ac:dyDescent="0.35">
      <c r="B173" s="18"/>
      <c r="C173" s="17"/>
      <c r="D173" s="17"/>
      <c r="E173" s="17"/>
      <c r="F173" s="17"/>
      <c r="G173" s="20"/>
      <c r="H173" s="65"/>
    </row>
    <row r="174" spans="2:8" x14ac:dyDescent="0.35">
      <c r="B174" s="18"/>
      <c r="C174" s="17"/>
      <c r="D174" s="17"/>
      <c r="E174" s="17"/>
      <c r="F174" s="17"/>
      <c r="G174" s="20"/>
      <c r="H174" s="65"/>
    </row>
    <row r="175" spans="2:8" x14ac:dyDescent="0.35">
      <c r="B175" s="18"/>
      <c r="C175" s="17"/>
      <c r="D175" s="17"/>
      <c r="E175" s="17"/>
      <c r="F175" s="17"/>
      <c r="G175" s="20"/>
      <c r="H175" s="65"/>
    </row>
    <row r="176" spans="2:8" x14ac:dyDescent="0.35">
      <c r="B176" s="18"/>
      <c r="C176" s="17"/>
      <c r="D176" s="17"/>
      <c r="E176" s="17"/>
      <c r="F176" s="17"/>
      <c r="G176" s="20"/>
      <c r="H176" s="65"/>
    </row>
    <row r="177" spans="2:8" x14ac:dyDescent="0.35">
      <c r="B177" s="18"/>
      <c r="C177" s="17"/>
      <c r="D177" s="17"/>
      <c r="E177" s="17"/>
      <c r="F177" s="17"/>
      <c r="G177" s="20"/>
      <c r="H177" s="65"/>
    </row>
    <row r="178" spans="2:8" x14ac:dyDescent="0.35">
      <c r="B178" s="18"/>
      <c r="C178" s="17"/>
      <c r="D178" s="17"/>
      <c r="E178" s="17"/>
      <c r="F178" s="17"/>
      <c r="G178" s="20"/>
      <c r="H178" s="65"/>
    </row>
    <row r="179" spans="2:8" x14ac:dyDescent="0.35">
      <c r="B179" s="18"/>
      <c r="C179" s="17"/>
      <c r="D179" s="17"/>
      <c r="E179" s="17"/>
      <c r="F179" s="17"/>
      <c r="G179" s="20"/>
      <c r="H179" s="65"/>
    </row>
    <row r="180" spans="2:8" x14ac:dyDescent="0.35">
      <c r="B180" s="18"/>
      <c r="C180" s="17"/>
      <c r="D180" s="17"/>
      <c r="E180" s="17"/>
      <c r="F180" s="17"/>
      <c r="G180" s="20"/>
      <c r="H180" s="65"/>
    </row>
    <row r="181" spans="2:8" x14ac:dyDescent="0.35">
      <c r="B181" s="18"/>
      <c r="C181" s="17"/>
      <c r="D181" s="17"/>
      <c r="E181" s="17"/>
      <c r="F181" s="17"/>
      <c r="G181" s="20"/>
      <c r="H181" s="65"/>
    </row>
    <row r="182" spans="2:8" x14ac:dyDescent="0.35">
      <c r="B182" s="18"/>
      <c r="C182" s="17"/>
      <c r="D182" s="17"/>
      <c r="E182" s="17"/>
      <c r="F182" s="17"/>
      <c r="G182" s="20"/>
      <c r="H182" s="65"/>
    </row>
    <row r="183" spans="2:8" x14ac:dyDescent="0.35">
      <c r="B183" s="18"/>
      <c r="C183" s="17"/>
      <c r="D183" s="17"/>
      <c r="E183" s="17"/>
      <c r="F183" s="17"/>
      <c r="G183" s="20"/>
      <c r="H183" s="65"/>
    </row>
    <row r="184" spans="2:8" x14ac:dyDescent="0.35">
      <c r="B184" s="18"/>
      <c r="C184" s="17"/>
      <c r="D184" s="17"/>
      <c r="E184" s="17"/>
      <c r="F184" s="17"/>
      <c r="G184" s="20"/>
      <c r="H184" s="65"/>
    </row>
    <row r="185" spans="2:8" x14ac:dyDescent="0.35">
      <c r="B185" s="18"/>
      <c r="C185" s="17"/>
      <c r="D185" s="17"/>
      <c r="E185" s="17"/>
      <c r="F185" s="17"/>
      <c r="G185" s="20"/>
      <c r="H185" s="65"/>
    </row>
    <row r="186" spans="2:8" x14ac:dyDescent="0.35">
      <c r="B186" s="18"/>
      <c r="C186" s="17"/>
      <c r="D186" s="17"/>
      <c r="E186" s="17"/>
      <c r="F186" s="17"/>
      <c r="G186" s="20"/>
      <c r="H186" s="65"/>
    </row>
    <row r="187" spans="2:8" x14ac:dyDescent="0.35">
      <c r="B187" s="18"/>
      <c r="C187" s="17"/>
      <c r="D187" s="17"/>
      <c r="E187" s="17"/>
      <c r="F187" s="17"/>
      <c r="G187" s="20"/>
      <c r="H187" s="65"/>
    </row>
    <row r="188" spans="2:8" x14ac:dyDescent="0.35">
      <c r="B188" s="18"/>
      <c r="C188" s="17"/>
      <c r="D188" s="17"/>
      <c r="E188" s="17"/>
      <c r="F188" s="17"/>
      <c r="G188" s="20"/>
      <c r="H188" s="65"/>
    </row>
    <row r="189" spans="2:8" x14ac:dyDescent="0.35">
      <c r="B189" s="18"/>
      <c r="C189" s="17"/>
      <c r="D189" s="17"/>
      <c r="E189" s="17"/>
      <c r="F189" s="17"/>
      <c r="G189" s="20"/>
      <c r="H189" s="65"/>
    </row>
    <row r="190" spans="2:8" x14ac:dyDescent="0.35">
      <c r="B190" s="18"/>
      <c r="C190" s="17"/>
      <c r="D190" s="17"/>
      <c r="E190" s="17"/>
      <c r="F190" s="17"/>
      <c r="G190" s="20"/>
      <c r="H190" s="65"/>
    </row>
    <row r="191" spans="2:8" x14ac:dyDescent="0.35">
      <c r="B191" s="18"/>
      <c r="C191" s="17"/>
      <c r="D191" s="17"/>
      <c r="E191" s="17"/>
      <c r="F191" s="17"/>
      <c r="G191" s="20"/>
      <c r="H191" s="65"/>
    </row>
    <row r="192" spans="2:8" x14ac:dyDescent="0.35">
      <c r="B192" s="18"/>
      <c r="C192" s="17"/>
      <c r="D192" s="17"/>
      <c r="E192" s="17"/>
      <c r="F192" s="17"/>
      <c r="G192" s="20"/>
      <c r="H192" s="65"/>
    </row>
    <row r="193" spans="2:8" x14ac:dyDescent="0.35">
      <c r="B193" s="18"/>
      <c r="C193" s="17"/>
      <c r="D193" s="17"/>
      <c r="E193" s="17"/>
      <c r="F193" s="17"/>
      <c r="G193" s="20"/>
      <c r="H193" s="65"/>
    </row>
    <row r="194" spans="2:8" x14ac:dyDescent="0.35">
      <c r="B194" s="18"/>
      <c r="C194" s="17"/>
      <c r="D194" s="17"/>
      <c r="E194" s="17"/>
      <c r="F194" s="17"/>
      <c r="G194" s="20"/>
      <c r="H194" s="65"/>
    </row>
    <row r="195" spans="2:8" x14ac:dyDescent="0.35">
      <c r="B195" s="18"/>
      <c r="C195" s="17"/>
      <c r="D195" s="17"/>
      <c r="E195" s="17"/>
      <c r="F195" s="17"/>
      <c r="G195" s="20"/>
      <c r="H195" s="65"/>
    </row>
    <row r="196" spans="2:8" x14ac:dyDescent="0.35">
      <c r="B196" s="18"/>
      <c r="C196" s="17"/>
      <c r="D196" s="17"/>
      <c r="E196" s="17"/>
      <c r="F196" s="17"/>
      <c r="G196" s="20"/>
      <c r="H196" s="65"/>
    </row>
    <row r="197" spans="2:8" x14ac:dyDescent="0.35">
      <c r="B197" s="14"/>
      <c r="C197" s="15"/>
      <c r="D197" s="15"/>
      <c r="E197" s="15"/>
      <c r="F197" s="15"/>
      <c r="G197" s="15"/>
      <c r="H197" s="65"/>
    </row>
    <row r="199" spans="2:8" ht="21" x14ac:dyDescent="0.5">
      <c r="B199" s="99">
        <f>B169+31</f>
        <v>45387</v>
      </c>
      <c r="C199" s="100"/>
      <c r="D199" s="100"/>
      <c r="E199" s="100"/>
      <c r="F199" s="100"/>
      <c r="G199" s="100"/>
      <c r="H199" s="65"/>
    </row>
    <row r="200" spans="2:8" x14ac:dyDescent="0.35">
      <c r="B200" s="102"/>
      <c r="C200" s="103"/>
      <c r="D200" s="103"/>
      <c r="E200" s="103"/>
      <c r="F200" s="103"/>
      <c r="G200" s="104"/>
      <c r="H200" s="65"/>
    </row>
    <row r="201" spans="2:8" x14ac:dyDescent="0.35">
      <c r="B201" s="18"/>
      <c r="C201" s="17"/>
      <c r="D201" s="17"/>
      <c r="E201" s="17"/>
      <c r="F201" s="17"/>
      <c r="G201" s="20"/>
      <c r="H201" s="65"/>
    </row>
    <row r="202" spans="2:8" x14ac:dyDescent="0.35">
      <c r="B202" s="18"/>
      <c r="C202" s="17"/>
      <c r="D202" s="17"/>
      <c r="E202" s="17"/>
      <c r="F202" s="17"/>
      <c r="G202" s="20"/>
      <c r="H202" s="65"/>
    </row>
    <row r="203" spans="2:8" x14ac:dyDescent="0.35">
      <c r="B203" s="18"/>
      <c r="C203" s="17"/>
      <c r="D203" s="17"/>
      <c r="E203" s="17"/>
      <c r="F203" s="17"/>
      <c r="G203" s="20"/>
      <c r="H203" s="65"/>
    </row>
    <row r="204" spans="2:8" x14ac:dyDescent="0.35">
      <c r="B204" s="18"/>
      <c r="C204" s="17"/>
      <c r="D204" s="17"/>
      <c r="E204" s="17"/>
      <c r="F204" s="17"/>
      <c r="G204" s="20"/>
      <c r="H204" s="65"/>
    </row>
    <row r="205" spans="2:8" x14ac:dyDescent="0.35">
      <c r="B205" s="18"/>
      <c r="C205" s="17"/>
      <c r="D205" s="17"/>
      <c r="E205" s="17"/>
      <c r="F205" s="17"/>
      <c r="G205" s="20"/>
      <c r="H205" s="65"/>
    </row>
    <row r="206" spans="2:8" x14ac:dyDescent="0.35">
      <c r="B206" s="18"/>
      <c r="C206" s="17"/>
      <c r="D206" s="17"/>
      <c r="E206" s="17"/>
      <c r="F206" s="17"/>
      <c r="G206" s="20"/>
      <c r="H206" s="65"/>
    </row>
    <row r="207" spans="2:8" x14ac:dyDescent="0.35">
      <c r="B207" s="18"/>
      <c r="C207" s="17"/>
      <c r="D207" s="17"/>
      <c r="E207" s="17"/>
      <c r="F207" s="17"/>
      <c r="G207" s="20"/>
      <c r="H207" s="65"/>
    </row>
    <row r="208" spans="2:8" x14ac:dyDescent="0.35">
      <c r="B208" s="18"/>
      <c r="C208" s="17"/>
      <c r="D208" s="17"/>
      <c r="E208" s="17"/>
      <c r="F208" s="17"/>
      <c r="G208" s="20"/>
      <c r="H208" s="65"/>
    </row>
    <row r="209" spans="2:8" x14ac:dyDescent="0.35">
      <c r="B209" s="18"/>
      <c r="C209" s="17"/>
      <c r="D209" s="17"/>
      <c r="E209" s="17"/>
      <c r="F209" s="17"/>
      <c r="G209" s="20"/>
      <c r="H209" s="65"/>
    </row>
    <row r="210" spans="2:8" x14ac:dyDescent="0.35">
      <c r="B210" s="18"/>
      <c r="C210" s="17"/>
      <c r="D210" s="17"/>
      <c r="E210" s="17"/>
      <c r="F210" s="17"/>
      <c r="G210" s="20"/>
      <c r="H210" s="65"/>
    </row>
    <row r="211" spans="2:8" x14ac:dyDescent="0.35">
      <c r="B211" s="18"/>
      <c r="C211" s="17"/>
      <c r="D211" s="17"/>
      <c r="E211" s="17"/>
      <c r="F211" s="17"/>
      <c r="G211" s="20"/>
      <c r="H211" s="65"/>
    </row>
    <row r="212" spans="2:8" x14ac:dyDescent="0.35">
      <c r="B212" s="18"/>
      <c r="C212" s="17"/>
      <c r="D212" s="17"/>
      <c r="E212" s="17"/>
      <c r="F212" s="17"/>
      <c r="G212" s="20"/>
      <c r="H212" s="65"/>
    </row>
    <row r="213" spans="2:8" x14ac:dyDescent="0.35">
      <c r="B213" s="18"/>
      <c r="C213" s="17"/>
      <c r="D213" s="17"/>
      <c r="E213" s="17"/>
      <c r="F213" s="17"/>
      <c r="G213" s="20"/>
      <c r="H213" s="65"/>
    </row>
    <row r="214" spans="2:8" x14ac:dyDescent="0.35">
      <c r="B214" s="14"/>
      <c r="C214" s="15"/>
      <c r="D214" s="15"/>
      <c r="E214" s="15"/>
      <c r="F214" s="15"/>
      <c r="G214" s="15"/>
      <c r="H214" s="65"/>
    </row>
    <row r="216" spans="2:8" ht="21" x14ac:dyDescent="0.5">
      <c r="B216" s="99">
        <f>B199+31</f>
        <v>45418</v>
      </c>
      <c r="C216" s="100"/>
      <c r="D216" s="100"/>
      <c r="E216" s="100"/>
      <c r="F216" s="100"/>
      <c r="G216" s="100"/>
      <c r="H216" s="65"/>
    </row>
    <row r="217" spans="2:8" x14ac:dyDescent="0.35">
      <c r="B217" s="102"/>
      <c r="C217" s="103"/>
      <c r="D217" s="103"/>
      <c r="E217" s="103"/>
      <c r="F217" s="103"/>
      <c r="G217" s="104"/>
      <c r="H217" s="65"/>
    </row>
    <row r="218" spans="2:8" x14ac:dyDescent="0.35">
      <c r="B218" s="18"/>
      <c r="C218" s="17"/>
      <c r="D218" s="17"/>
      <c r="E218" s="17"/>
      <c r="F218" s="17"/>
      <c r="G218" s="20"/>
      <c r="H218" s="65"/>
    </row>
    <row r="219" spans="2:8" x14ac:dyDescent="0.35">
      <c r="B219" s="18"/>
      <c r="C219" s="17"/>
      <c r="D219" s="17"/>
      <c r="E219" s="17"/>
      <c r="F219" s="17"/>
      <c r="G219" s="20"/>
      <c r="H219" s="65"/>
    </row>
    <row r="220" spans="2:8" x14ac:dyDescent="0.35">
      <c r="B220" s="18"/>
      <c r="C220" s="17"/>
      <c r="D220" s="17"/>
      <c r="E220" s="17"/>
      <c r="F220" s="17"/>
      <c r="G220" s="20"/>
      <c r="H220" s="65"/>
    </row>
    <row r="221" spans="2:8" x14ac:dyDescent="0.35">
      <c r="B221" s="18"/>
      <c r="C221" s="17"/>
      <c r="D221" s="17"/>
      <c r="E221" s="17"/>
      <c r="F221" s="17"/>
      <c r="G221" s="20"/>
      <c r="H221" s="65"/>
    </row>
    <row r="222" spans="2:8" x14ac:dyDescent="0.35">
      <c r="B222" s="18"/>
      <c r="C222" s="17"/>
      <c r="D222" s="17"/>
      <c r="E222" s="17"/>
      <c r="F222" s="17"/>
      <c r="G222" s="20"/>
      <c r="H222" s="65"/>
    </row>
    <row r="223" spans="2:8" x14ac:dyDescent="0.35">
      <c r="B223" s="18"/>
      <c r="C223" s="17"/>
      <c r="D223" s="17"/>
      <c r="E223" s="17"/>
      <c r="F223" s="17"/>
      <c r="G223" s="20"/>
      <c r="H223" s="65"/>
    </row>
    <row r="224" spans="2:8" x14ac:dyDescent="0.35">
      <c r="B224" s="18"/>
      <c r="C224" s="17"/>
      <c r="D224" s="17"/>
      <c r="E224" s="17"/>
      <c r="F224" s="17"/>
      <c r="G224" s="20"/>
      <c r="H224" s="65"/>
    </row>
    <row r="225" spans="2:8" x14ac:dyDescent="0.35">
      <c r="B225" s="18"/>
      <c r="C225" s="17"/>
      <c r="D225" s="17"/>
      <c r="E225" s="17"/>
      <c r="F225" s="17"/>
      <c r="G225" s="20"/>
      <c r="H225" s="65"/>
    </row>
    <row r="226" spans="2:8" x14ac:dyDescent="0.35">
      <c r="B226" s="18"/>
      <c r="C226" s="17"/>
      <c r="D226" s="17"/>
      <c r="E226" s="17"/>
      <c r="F226" s="17"/>
      <c r="G226" s="20"/>
      <c r="H226" s="65"/>
    </row>
    <row r="227" spans="2:8" x14ac:dyDescent="0.35">
      <c r="B227" s="18"/>
      <c r="C227" s="17"/>
      <c r="D227" s="17"/>
      <c r="E227" s="17"/>
      <c r="F227" s="17"/>
      <c r="G227" s="20"/>
      <c r="H227" s="65"/>
    </row>
    <row r="228" spans="2:8" x14ac:dyDescent="0.35">
      <c r="B228" s="18"/>
      <c r="C228" s="17"/>
      <c r="D228" s="17"/>
      <c r="E228" s="17"/>
      <c r="F228" s="17"/>
      <c r="G228" s="20"/>
      <c r="H228" s="65"/>
    </row>
    <row r="229" spans="2:8" x14ac:dyDescent="0.35">
      <c r="B229" s="18"/>
      <c r="C229" s="17"/>
      <c r="D229" s="17"/>
      <c r="E229" s="17"/>
      <c r="F229" s="17"/>
      <c r="G229" s="20"/>
      <c r="H229" s="65"/>
    </row>
    <row r="230" spans="2:8" x14ac:dyDescent="0.35">
      <c r="B230" s="18"/>
      <c r="C230" s="17"/>
      <c r="D230" s="17"/>
      <c r="E230" s="17"/>
      <c r="F230" s="17"/>
      <c r="G230" s="20"/>
      <c r="H230" s="65"/>
    </row>
    <row r="231" spans="2:8" x14ac:dyDescent="0.35">
      <c r="B231" s="14"/>
      <c r="C231" s="15"/>
      <c r="D231" s="15"/>
      <c r="E231" s="15"/>
      <c r="F231" s="15"/>
      <c r="G231" s="15"/>
      <c r="H231" s="65"/>
    </row>
    <row r="233" spans="2:8" ht="21" x14ac:dyDescent="0.5">
      <c r="B233" s="99">
        <f>B216+31</f>
        <v>45449</v>
      </c>
      <c r="C233" s="100"/>
      <c r="D233" s="100"/>
      <c r="E233" s="100"/>
      <c r="F233" s="100"/>
      <c r="G233" s="100"/>
      <c r="H233" s="65"/>
    </row>
    <row r="234" spans="2:8" x14ac:dyDescent="0.35">
      <c r="B234" s="102"/>
      <c r="C234" s="103"/>
      <c r="D234" s="103"/>
      <c r="E234" s="103"/>
      <c r="F234" s="103"/>
      <c r="G234" s="104"/>
      <c r="H234" s="65"/>
    </row>
    <row r="235" spans="2:8" x14ac:dyDescent="0.35">
      <c r="B235" s="18"/>
      <c r="C235" s="17"/>
      <c r="D235" s="17"/>
      <c r="E235" s="17"/>
      <c r="F235" s="17"/>
      <c r="G235" s="20"/>
      <c r="H235" s="65"/>
    </row>
    <row r="236" spans="2:8" x14ac:dyDescent="0.35">
      <c r="B236" s="18"/>
      <c r="C236" s="17"/>
      <c r="D236" s="17"/>
      <c r="E236" s="17"/>
      <c r="F236" s="17"/>
      <c r="G236" s="20"/>
      <c r="H236" s="65"/>
    </row>
    <row r="237" spans="2:8" x14ac:dyDescent="0.35">
      <c r="B237" s="18"/>
      <c r="C237" s="17"/>
      <c r="D237" s="17"/>
      <c r="E237" s="17"/>
      <c r="F237" s="17"/>
      <c r="G237" s="20"/>
      <c r="H237" s="65"/>
    </row>
    <row r="238" spans="2:8" x14ac:dyDescent="0.35">
      <c r="B238" s="18"/>
      <c r="C238" s="17"/>
      <c r="D238" s="17"/>
      <c r="E238" s="17"/>
      <c r="F238" s="17"/>
      <c r="G238" s="20"/>
      <c r="H238" s="65"/>
    </row>
    <row r="239" spans="2:8" x14ac:dyDescent="0.35">
      <c r="B239" s="18"/>
      <c r="C239" s="17"/>
      <c r="D239" s="17"/>
      <c r="E239" s="17"/>
      <c r="F239" s="17"/>
      <c r="G239" s="20"/>
      <c r="H239" s="65"/>
    </row>
    <row r="240" spans="2:8" x14ac:dyDescent="0.35">
      <c r="B240" s="18"/>
      <c r="C240" s="17"/>
      <c r="D240" s="17"/>
      <c r="E240" s="17"/>
      <c r="F240" s="17"/>
      <c r="G240" s="20"/>
      <c r="H240" s="65"/>
    </row>
    <row r="241" spans="2:8" x14ac:dyDescent="0.35">
      <c r="B241" s="18"/>
      <c r="C241" s="17"/>
      <c r="D241" s="17"/>
      <c r="E241" s="17"/>
      <c r="F241" s="17"/>
      <c r="G241" s="20"/>
      <c r="H241" s="65"/>
    </row>
    <row r="242" spans="2:8" x14ac:dyDescent="0.35">
      <c r="B242" s="18"/>
      <c r="C242" s="17"/>
      <c r="D242" s="17"/>
      <c r="E242" s="17"/>
      <c r="F242" s="17"/>
      <c r="G242" s="20"/>
      <c r="H242" s="65"/>
    </row>
    <row r="243" spans="2:8" x14ac:dyDescent="0.35">
      <c r="B243" s="18"/>
      <c r="C243" s="17"/>
      <c r="D243" s="17"/>
      <c r="E243" s="17"/>
      <c r="F243" s="17"/>
      <c r="G243" s="20"/>
      <c r="H243" s="65"/>
    </row>
    <row r="244" spans="2:8" x14ac:dyDescent="0.35">
      <c r="B244" s="18"/>
      <c r="C244" s="17"/>
      <c r="D244" s="17"/>
      <c r="E244" s="17"/>
      <c r="F244" s="17"/>
      <c r="G244" s="20"/>
      <c r="H244" s="65"/>
    </row>
    <row r="245" spans="2:8" x14ac:dyDescent="0.35">
      <c r="B245" s="18"/>
      <c r="C245" s="17"/>
      <c r="D245" s="17"/>
      <c r="E245" s="17"/>
      <c r="F245" s="17"/>
      <c r="G245" s="20"/>
      <c r="H245" s="65"/>
    </row>
    <row r="246" spans="2:8" x14ac:dyDescent="0.35">
      <c r="B246" s="18"/>
      <c r="C246" s="17"/>
      <c r="D246" s="17"/>
      <c r="E246" s="17"/>
      <c r="F246" s="17"/>
      <c r="G246" s="20"/>
      <c r="H246" s="65"/>
    </row>
    <row r="247" spans="2:8" x14ac:dyDescent="0.35">
      <c r="B247" s="18"/>
      <c r="C247" s="17"/>
      <c r="D247" s="17"/>
      <c r="E247" s="17"/>
      <c r="F247" s="17"/>
      <c r="G247" s="20"/>
      <c r="H247" s="65"/>
    </row>
    <row r="248" spans="2:8" x14ac:dyDescent="0.35">
      <c r="B248" s="14"/>
      <c r="C248" s="15"/>
      <c r="D248" s="15"/>
      <c r="E248" s="15"/>
      <c r="F248" s="15"/>
      <c r="G248" s="15"/>
      <c r="H248" s="65"/>
    </row>
  </sheetData>
  <mergeCells count="24">
    <mergeCell ref="B200:G200"/>
    <mergeCell ref="B217:G217"/>
    <mergeCell ref="B234:G234"/>
    <mergeCell ref="B102:G102"/>
    <mergeCell ref="B119:G119"/>
    <mergeCell ref="B136:G136"/>
    <mergeCell ref="B153:G153"/>
    <mergeCell ref="B170:G170"/>
    <mergeCell ref="B233:G233"/>
    <mergeCell ref="B5:G5"/>
    <mergeCell ref="B29:G29"/>
    <mergeCell ref="B50:G50"/>
    <mergeCell ref="B80:G80"/>
    <mergeCell ref="B101:G101"/>
    <mergeCell ref="B118:G118"/>
    <mergeCell ref="B135:G135"/>
    <mergeCell ref="B152:G152"/>
    <mergeCell ref="B169:G169"/>
    <mergeCell ref="B199:G199"/>
    <mergeCell ref="B216:G216"/>
    <mergeCell ref="B6:G6"/>
    <mergeCell ref="B30:G30"/>
    <mergeCell ref="B51:G51"/>
    <mergeCell ref="B81:G81"/>
  </mergeCells>
  <dataValidations count="2">
    <dataValidation type="list" allowBlank="1" showInputMessage="1" showErrorMessage="1" sqref="E102:E115 E234:E247 E119:E132 E81:E98 E217:E230 E136:E149 E170:E196 E200:E213 E30:E47 E51:E77 E153:E166 E7:E26" xr:uid="{00000000-0002-0000-0100-000000000000}">
      <formula1>Icategories</formula1>
    </dataValidation>
    <dataValidation type="list" allowBlank="1" showInputMessage="1" showErrorMessage="1" sqref="F102:F115 F234:F247 F119:F132 F51:F77 F217:F230 F136:F149 F170:F196 F200:F213 F30:F47 F81:F98 F153:F166 F7:F26" xr:uid="{00000000-0002-0000-0100-000001000000}">
      <formula1>PMT_Method</formula1>
    </dataValidation>
  </dataValidations>
  <pageMargins left="0.56999999999999995" right="0.7" top="0.32" bottom="0.75" header="0.3" footer="0.3"/>
  <pageSetup scale="59" fitToHeight="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I144"/>
  <sheetViews>
    <sheetView zoomScaleNormal="100" workbookViewId="0">
      <pane ySplit="4" topLeftCell="A5" activePane="bottomLeft" state="frozen"/>
      <selection pane="bottomLeft" activeCell="B5" sqref="B5:I5"/>
    </sheetView>
  </sheetViews>
  <sheetFormatPr defaultColWidth="9.1796875" defaultRowHeight="14.5" x14ac:dyDescent="0.35"/>
  <cols>
    <col min="1" max="1" width="2.7265625" style="1" customWidth="1"/>
    <col min="2" max="2" width="13.26953125" style="1" bestFit="1" customWidth="1"/>
    <col min="3" max="3" width="34.81640625" style="1" bestFit="1" customWidth="1"/>
    <col min="4" max="4" width="34.54296875" style="1" customWidth="1"/>
    <col min="5" max="5" width="9.1796875" style="1"/>
    <col min="6" max="6" width="21.54296875" style="1" bestFit="1" customWidth="1"/>
    <col min="7" max="7" width="14.26953125" style="1" hidden="1" customWidth="1"/>
    <col min="8" max="8" width="34.54296875" style="1" bestFit="1" customWidth="1"/>
    <col min="9" max="9" width="15.26953125" style="1" bestFit="1" customWidth="1"/>
    <col min="10" max="16384" width="9.1796875" style="1"/>
  </cols>
  <sheetData>
    <row r="1" spans="1:9" ht="18.5" x14ac:dyDescent="0.45">
      <c r="A1" s="13" t="str">
        <f>name</f>
        <v>Your Toastmasters Club</v>
      </c>
    </row>
    <row r="2" spans="1:9" ht="18.5" x14ac:dyDescent="0.45">
      <c r="A2" s="13" t="s">
        <v>15</v>
      </c>
    </row>
    <row r="3" spans="1:9" ht="7.5" customHeight="1" x14ac:dyDescent="0.45">
      <c r="A3" s="13"/>
    </row>
    <row r="4" spans="1:9" ht="15.5" x14ac:dyDescent="0.35">
      <c r="B4" s="19" t="s">
        <v>7</v>
      </c>
      <c r="C4" s="11" t="s">
        <v>42</v>
      </c>
      <c r="D4" s="11" t="s">
        <v>6</v>
      </c>
      <c r="E4" s="12" t="s">
        <v>12</v>
      </c>
      <c r="F4" s="12" t="s">
        <v>13</v>
      </c>
      <c r="G4" s="12" t="s">
        <v>33</v>
      </c>
      <c r="H4" s="12" t="s">
        <v>11</v>
      </c>
      <c r="I4" s="12" t="s">
        <v>82</v>
      </c>
    </row>
    <row r="5" spans="1:9" ht="21" x14ac:dyDescent="0.5">
      <c r="B5" s="99">
        <f>yrbeg</f>
        <v>45108</v>
      </c>
      <c r="C5" s="100"/>
      <c r="D5" s="100"/>
      <c r="E5" s="100"/>
      <c r="F5" s="100"/>
      <c r="G5" s="100"/>
      <c r="H5" s="100"/>
      <c r="I5" s="101"/>
    </row>
    <row r="6" spans="1:9" x14ac:dyDescent="0.35">
      <c r="B6" s="111"/>
      <c r="C6" s="112"/>
      <c r="D6" s="112"/>
      <c r="E6" s="112"/>
      <c r="F6" s="112"/>
      <c r="G6" s="112"/>
      <c r="H6" s="112"/>
      <c r="I6" s="113"/>
    </row>
    <row r="7" spans="1:9" x14ac:dyDescent="0.35">
      <c r="B7" s="18"/>
      <c r="C7" s="17"/>
      <c r="D7" s="17"/>
      <c r="E7" s="17"/>
      <c r="F7" s="17"/>
      <c r="G7" s="17"/>
      <c r="H7" s="17"/>
      <c r="I7" s="21"/>
    </row>
    <row r="8" spans="1:9" x14ac:dyDescent="0.35">
      <c r="B8" s="18"/>
      <c r="C8" s="17"/>
      <c r="D8" s="17"/>
      <c r="E8" s="17"/>
      <c r="F8" s="17"/>
      <c r="G8" s="17"/>
      <c r="H8" s="17"/>
      <c r="I8" s="21"/>
    </row>
    <row r="9" spans="1:9" x14ac:dyDescent="0.35">
      <c r="B9" s="18"/>
      <c r="C9" s="17"/>
      <c r="D9" s="17"/>
      <c r="E9" s="17"/>
      <c r="F9" s="17"/>
      <c r="G9" s="17"/>
      <c r="H9" s="17"/>
      <c r="I9" s="21"/>
    </row>
    <row r="10" spans="1:9" x14ac:dyDescent="0.35">
      <c r="B10" s="18"/>
      <c r="C10" s="17"/>
      <c r="D10" s="17"/>
      <c r="E10" s="17"/>
      <c r="F10" s="17"/>
      <c r="G10" s="17"/>
      <c r="H10" s="17"/>
      <c r="I10" s="21"/>
    </row>
    <row r="11" spans="1:9" x14ac:dyDescent="0.35">
      <c r="B11" s="18"/>
      <c r="C11" s="17"/>
      <c r="D11" s="17"/>
      <c r="E11" s="17"/>
      <c r="F11" s="17"/>
      <c r="G11" s="17"/>
      <c r="H11" s="17"/>
      <c r="I11" s="21"/>
    </row>
    <row r="12" spans="1:9" x14ac:dyDescent="0.35">
      <c r="B12" s="18"/>
      <c r="C12" s="17"/>
      <c r="D12" s="17"/>
      <c r="E12" s="17"/>
      <c r="F12" s="17"/>
      <c r="G12" s="17"/>
      <c r="H12" s="17"/>
      <c r="I12" s="21"/>
    </row>
    <row r="13" spans="1:9" x14ac:dyDescent="0.35">
      <c r="B13" s="18"/>
      <c r="C13" s="17"/>
      <c r="D13" s="17"/>
      <c r="E13" s="17"/>
      <c r="F13" s="17"/>
      <c r="G13" s="17"/>
      <c r="H13" s="17"/>
      <c r="I13" s="21"/>
    </row>
    <row r="14" spans="1:9" x14ac:dyDescent="0.35">
      <c r="B14" s="18"/>
      <c r="C14" s="17"/>
      <c r="D14" s="17"/>
      <c r="E14" s="17"/>
      <c r="F14" s="17"/>
      <c r="G14" s="17"/>
      <c r="H14" s="17"/>
      <c r="I14" s="21"/>
    </row>
    <row r="15" spans="1:9" x14ac:dyDescent="0.35">
      <c r="B15" s="18"/>
      <c r="C15" s="17"/>
      <c r="D15" s="17"/>
      <c r="E15" s="17"/>
      <c r="F15" s="17"/>
      <c r="G15" s="17"/>
      <c r="H15" s="17"/>
      <c r="I15" s="21"/>
    </row>
    <row r="16" spans="1:9" x14ac:dyDescent="0.35">
      <c r="B16" s="18"/>
      <c r="C16" s="17"/>
      <c r="D16" s="17"/>
      <c r="E16" s="17"/>
      <c r="F16" s="17"/>
      <c r="G16" s="17"/>
      <c r="H16" s="17"/>
      <c r="I16" s="21"/>
    </row>
    <row r="17" spans="2:9" x14ac:dyDescent="0.35">
      <c r="B17" s="14"/>
      <c r="C17" s="15"/>
      <c r="D17" s="15"/>
      <c r="E17" s="15"/>
      <c r="F17" s="15"/>
      <c r="G17" s="15"/>
      <c r="H17" s="15"/>
      <c r="I17" s="16"/>
    </row>
    <row r="19" spans="2:9" ht="21" x14ac:dyDescent="0.5">
      <c r="B19" s="105">
        <f>B5+31</f>
        <v>45139</v>
      </c>
      <c r="C19" s="106"/>
      <c r="D19" s="106"/>
      <c r="E19" s="106"/>
      <c r="F19" s="106"/>
      <c r="G19" s="106"/>
      <c r="H19" s="106"/>
      <c r="I19" s="107"/>
    </row>
    <row r="20" spans="2:9" x14ac:dyDescent="0.35">
      <c r="B20" s="111"/>
      <c r="C20" s="112"/>
      <c r="D20" s="112"/>
      <c r="E20" s="112"/>
      <c r="F20" s="112"/>
      <c r="G20" s="112"/>
      <c r="H20" s="112"/>
      <c r="I20" s="113"/>
    </row>
    <row r="21" spans="2:9" x14ac:dyDescent="0.35">
      <c r="B21" s="108"/>
      <c r="C21" s="109"/>
      <c r="D21" s="109"/>
      <c r="E21" s="109"/>
      <c r="F21" s="109"/>
      <c r="G21" s="109"/>
      <c r="H21" s="109"/>
      <c r="I21" s="110"/>
    </row>
    <row r="22" spans="2:9" x14ac:dyDescent="0.35">
      <c r="B22" s="18"/>
      <c r="C22" s="17"/>
      <c r="D22" s="17"/>
      <c r="E22" s="17"/>
      <c r="F22" s="17"/>
      <c r="G22" s="17"/>
      <c r="H22" s="17"/>
      <c r="I22" s="21"/>
    </row>
    <row r="23" spans="2:9" x14ac:dyDescent="0.35">
      <c r="B23" s="18"/>
      <c r="C23" s="17"/>
      <c r="D23" s="17"/>
      <c r="E23" s="17"/>
      <c r="F23" s="17"/>
      <c r="G23" s="17"/>
      <c r="H23" s="17"/>
      <c r="I23" s="21"/>
    </row>
    <row r="24" spans="2:9" x14ac:dyDescent="0.35">
      <c r="B24" s="18"/>
      <c r="C24" s="17"/>
      <c r="D24" s="17"/>
      <c r="E24" s="17"/>
      <c r="F24" s="17"/>
      <c r="G24" s="17"/>
      <c r="H24" s="17"/>
      <c r="I24" s="21"/>
    </row>
    <row r="25" spans="2:9" x14ac:dyDescent="0.35">
      <c r="B25" s="18"/>
      <c r="C25" s="17"/>
      <c r="D25" s="17"/>
      <c r="E25" s="17"/>
      <c r="F25" s="17"/>
      <c r="G25" s="17"/>
      <c r="H25" s="17"/>
      <c r="I25" s="21"/>
    </row>
    <row r="26" spans="2:9" x14ac:dyDescent="0.35">
      <c r="B26" s="18"/>
      <c r="C26" s="17"/>
      <c r="D26" s="17"/>
      <c r="E26" s="17"/>
      <c r="F26" s="17"/>
      <c r="G26" s="17"/>
      <c r="H26" s="17"/>
      <c r="I26" s="21"/>
    </row>
    <row r="27" spans="2:9" x14ac:dyDescent="0.35">
      <c r="B27" s="18"/>
      <c r="C27" s="17"/>
      <c r="D27" s="17"/>
      <c r="E27" s="17"/>
      <c r="F27" s="17"/>
      <c r="G27" s="17"/>
      <c r="H27" s="17"/>
      <c r="I27" s="21"/>
    </row>
    <row r="28" spans="2:9" x14ac:dyDescent="0.35">
      <c r="B28" s="18"/>
      <c r="C28" s="17"/>
      <c r="D28" s="17"/>
      <c r="E28" s="17"/>
      <c r="F28" s="17"/>
      <c r="G28" s="17"/>
      <c r="H28" s="17"/>
      <c r="I28" s="21"/>
    </row>
    <row r="29" spans="2:9" x14ac:dyDescent="0.35">
      <c r="B29" s="14"/>
      <c r="C29" s="15"/>
      <c r="D29" s="15"/>
      <c r="E29" s="15"/>
      <c r="F29" s="15"/>
      <c r="G29" s="15"/>
      <c r="H29" s="15"/>
      <c r="I29" s="16"/>
    </row>
    <row r="31" spans="2:9" ht="21" x14ac:dyDescent="0.5">
      <c r="B31" s="99">
        <f>B19+31</f>
        <v>45170</v>
      </c>
      <c r="C31" s="100"/>
      <c r="D31" s="100"/>
      <c r="E31" s="100"/>
      <c r="F31" s="100"/>
      <c r="G31" s="100"/>
      <c r="H31" s="100"/>
      <c r="I31" s="101"/>
    </row>
    <row r="32" spans="2:9" x14ac:dyDescent="0.35">
      <c r="B32" s="111"/>
      <c r="C32" s="112"/>
      <c r="D32" s="112"/>
      <c r="E32" s="112"/>
      <c r="F32" s="112"/>
      <c r="G32" s="112"/>
      <c r="H32" s="112"/>
      <c r="I32" s="113"/>
    </row>
    <row r="33" spans="2:9" x14ac:dyDescent="0.35">
      <c r="B33" s="18"/>
      <c r="C33" s="17"/>
      <c r="D33" s="17"/>
      <c r="E33" s="17"/>
      <c r="F33" s="17"/>
      <c r="G33" s="17"/>
      <c r="H33" s="17"/>
      <c r="I33" s="21"/>
    </row>
    <row r="34" spans="2:9" x14ac:dyDescent="0.35">
      <c r="B34" s="18"/>
      <c r="C34" s="17"/>
      <c r="D34" s="17"/>
      <c r="E34" s="17"/>
      <c r="F34" s="17"/>
      <c r="G34" s="17"/>
      <c r="H34" s="17"/>
      <c r="I34" s="21"/>
    </row>
    <row r="35" spans="2:9" x14ac:dyDescent="0.35">
      <c r="B35" s="18"/>
      <c r="C35" s="17"/>
      <c r="D35" s="17"/>
      <c r="E35" s="17"/>
      <c r="F35" s="17"/>
      <c r="G35" s="17"/>
      <c r="H35" s="17"/>
      <c r="I35" s="21"/>
    </row>
    <row r="36" spans="2:9" x14ac:dyDescent="0.35">
      <c r="B36" s="18"/>
      <c r="C36" s="17"/>
      <c r="D36" s="17"/>
      <c r="E36" s="17"/>
      <c r="F36" s="17"/>
      <c r="G36" s="17"/>
      <c r="H36" s="17"/>
      <c r="I36" s="21"/>
    </row>
    <row r="37" spans="2:9" x14ac:dyDescent="0.35">
      <c r="B37" s="18"/>
      <c r="C37" s="17"/>
      <c r="D37" s="17"/>
      <c r="E37" s="17"/>
      <c r="F37" s="17"/>
      <c r="G37" s="17"/>
      <c r="H37" s="17"/>
      <c r="I37" s="21"/>
    </row>
    <row r="38" spans="2:9" x14ac:dyDescent="0.35">
      <c r="B38" s="18"/>
      <c r="C38" s="17"/>
      <c r="D38" s="17"/>
      <c r="E38" s="17"/>
      <c r="F38" s="17"/>
      <c r="G38" s="17"/>
      <c r="H38" s="17"/>
      <c r="I38" s="21"/>
    </row>
    <row r="39" spans="2:9" x14ac:dyDescent="0.35">
      <c r="B39" s="18"/>
      <c r="C39" s="17"/>
      <c r="D39" s="17"/>
      <c r="E39" s="17"/>
      <c r="F39" s="17"/>
      <c r="G39" s="17"/>
      <c r="H39" s="17"/>
      <c r="I39" s="21"/>
    </row>
    <row r="40" spans="2:9" x14ac:dyDescent="0.35">
      <c r="B40" s="18"/>
      <c r="C40" s="17"/>
      <c r="D40" s="17"/>
      <c r="E40" s="17"/>
      <c r="F40" s="17"/>
      <c r="G40" s="17"/>
      <c r="H40" s="17"/>
      <c r="I40" s="21"/>
    </row>
    <row r="41" spans="2:9" x14ac:dyDescent="0.35">
      <c r="B41" s="18"/>
      <c r="C41" s="17"/>
      <c r="D41" s="17"/>
      <c r="E41" s="17"/>
      <c r="F41" s="17"/>
      <c r="G41" s="17"/>
      <c r="H41" s="17"/>
      <c r="I41" s="21"/>
    </row>
    <row r="42" spans="2:9" x14ac:dyDescent="0.35">
      <c r="B42" s="18"/>
      <c r="C42" s="17"/>
      <c r="D42" s="17"/>
      <c r="E42" s="17"/>
      <c r="F42" s="17"/>
      <c r="G42" s="17"/>
      <c r="H42" s="17"/>
      <c r="I42" s="21"/>
    </row>
    <row r="43" spans="2:9" x14ac:dyDescent="0.35">
      <c r="B43" s="18"/>
      <c r="C43" s="17"/>
      <c r="D43" s="17"/>
      <c r="E43" s="17"/>
      <c r="F43" s="17"/>
      <c r="G43" s="17"/>
      <c r="H43" s="17"/>
      <c r="I43" s="21"/>
    </row>
    <row r="44" spans="2:9" x14ac:dyDescent="0.35">
      <c r="B44" s="18"/>
      <c r="C44" s="17"/>
      <c r="D44" s="17"/>
      <c r="E44" s="17"/>
      <c r="F44" s="17"/>
      <c r="G44" s="17"/>
      <c r="H44" s="17"/>
      <c r="I44" s="21"/>
    </row>
    <row r="45" spans="2:9" x14ac:dyDescent="0.35">
      <c r="B45" s="18"/>
      <c r="C45" s="17"/>
      <c r="D45" s="17"/>
      <c r="E45" s="17"/>
      <c r="F45" s="17"/>
      <c r="G45" s="17"/>
      <c r="H45" s="17"/>
      <c r="I45" s="21"/>
    </row>
    <row r="46" spans="2:9" x14ac:dyDescent="0.35">
      <c r="B46" s="18"/>
      <c r="C46" s="17"/>
      <c r="D46" s="17"/>
      <c r="E46" s="17"/>
      <c r="F46" s="17"/>
      <c r="G46" s="17"/>
      <c r="H46" s="17"/>
      <c r="I46" s="21"/>
    </row>
    <row r="47" spans="2:9" x14ac:dyDescent="0.35">
      <c r="B47" s="18"/>
      <c r="C47" s="17"/>
      <c r="D47" s="17"/>
      <c r="E47" s="17"/>
      <c r="F47" s="17"/>
      <c r="G47" s="17"/>
      <c r="H47" s="17"/>
      <c r="I47" s="21"/>
    </row>
    <row r="48" spans="2:9" x14ac:dyDescent="0.35">
      <c r="B48" s="18"/>
      <c r="C48" s="17"/>
      <c r="D48" s="17"/>
      <c r="E48" s="17"/>
      <c r="F48" s="17"/>
      <c r="G48" s="17"/>
      <c r="H48" s="17"/>
      <c r="I48" s="21"/>
    </row>
    <row r="49" spans="2:9" x14ac:dyDescent="0.35">
      <c r="B49" s="18"/>
      <c r="C49" s="17"/>
      <c r="D49" s="17"/>
      <c r="E49" s="17"/>
      <c r="F49" s="17"/>
      <c r="G49" s="17"/>
      <c r="H49" s="17"/>
      <c r="I49" s="21"/>
    </row>
    <row r="50" spans="2:9" x14ac:dyDescent="0.35">
      <c r="B50" s="18"/>
      <c r="C50" s="17"/>
      <c r="D50" s="17"/>
      <c r="E50" s="17"/>
      <c r="F50" s="17"/>
      <c r="G50" s="17"/>
      <c r="H50" s="17"/>
      <c r="I50" s="21"/>
    </row>
    <row r="51" spans="2:9" x14ac:dyDescent="0.35">
      <c r="B51" s="18"/>
      <c r="C51" s="17"/>
      <c r="D51" s="17"/>
      <c r="E51" s="17"/>
      <c r="F51" s="17"/>
      <c r="G51" s="17"/>
      <c r="H51" s="17"/>
      <c r="I51" s="21"/>
    </row>
    <row r="52" spans="2:9" x14ac:dyDescent="0.35">
      <c r="B52" s="18"/>
      <c r="C52" s="17"/>
      <c r="D52" s="17"/>
      <c r="E52" s="17"/>
      <c r="F52" s="17"/>
      <c r="G52" s="17"/>
      <c r="H52" s="17"/>
      <c r="I52" s="21"/>
    </row>
    <row r="53" spans="2:9" x14ac:dyDescent="0.35">
      <c r="B53" s="18"/>
      <c r="C53" s="17"/>
      <c r="D53" s="17"/>
      <c r="E53" s="17"/>
      <c r="F53" s="17"/>
      <c r="G53" s="17"/>
      <c r="H53" s="17"/>
      <c r="I53" s="21"/>
    </row>
    <row r="54" spans="2:9" x14ac:dyDescent="0.35">
      <c r="B54" s="18"/>
      <c r="C54" s="17"/>
      <c r="D54" s="17"/>
      <c r="E54" s="17"/>
      <c r="F54" s="17"/>
      <c r="G54" s="17"/>
      <c r="H54" s="17"/>
      <c r="I54" s="21"/>
    </row>
    <row r="55" spans="2:9" x14ac:dyDescent="0.35">
      <c r="B55" s="14"/>
      <c r="C55" s="15"/>
      <c r="D55" s="15"/>
      <c r="E55" s="15"/>
      <c r="F55" s="15"/>
      <c r="G55" s="15"/>
      <c r="H55" s="15"/>
      <c r="I55" s="16"/>
    </row>
    <row r="57" spans="2:9" ht="21" x14ac:dyDescent="0.5">
      <c r="B57" s="99">
        <f>B31+31</f>
        <v>45201</v>
      </c>
      <c r="C57" s="100"/>
      <c r="D57" s="100"/>
      <c r="E57" s="100"/>
      <c r="F57" s="100"/>
      <c r="G57" s="100"/>
      <c r="H57" s="100"/>
      <c r="I57" s="101"/>
    </row>
    <row r="58" spans="2:9" x14ac:dyDescent="0.35">
      <c r="B58" s="111"/>
      <c r="C58" s="112"/>
      <c r="D58" s="112"/>
      <c r="E58" s="112"/>
      <c r="F58" s="112"/>
      <c r="G58" s="112"/>
      <c r="H58" s="112"/>
      <c r="I58" s="113"/>
    </row>
    <row r="59" spans="2:9" x14ac:dyDescent="0.35">
      <c r="B59" s="18"/>
      <c r="C59" s="17"/>
      <c r="D59" s="17"/>
      <c r="E59" s="17"/>
      <c r="F59" s="17"/>
      <c r="G59" s="17"/>
      <c r="H59" s="17"/>
      <c r="I59" s="21"/>
    </row>
    <row r="60" spans="2:9" x14ac:dyDescent="0.35">
      <c r="B60" s="18"/>
      <c r="C60" s="17"/>
      <c r="D60" s="17"/>
      <c r="E60" s="17"/>
      <c r="F60" s="17"/>
      <c r="G60" s="17"/>
      <c r="H60" s="17"/>
      <c r="I60" s="21"/>
    </row>
    <row r="61" spans="2:9" x14ac:dyDescent="0.35">
      <c r="B61" s="18"/>
      <c r="C61" s="17"/>
      <c r="D61" s="17"/>
      <c r="E61" s="17"/>
      <c r="F61" s="17"/>
      <c r="G61" s="17"/>
      <c r="H61" s="17"/>
      <c r="I61" s="21"/>
    </row>
    <row r="62" spans="2:9" x14ac:dyDescent="0.35">
      <c r="B62" s="18"/>
      <c r="C62" s="17"/>
      <c r="D62" s="17"/>
      <c r="E62" s="17"/>
      <c r="F62" s="17"/>
      <c r="G62" s="17"/>
      <c r="H62" s="17"/>
      <c r="I62" s="21"/>
    </row>
    <row r="63" spans="2:9" x14ac:dyDescent="0.35">
      <c r="B63" s="18"/>
      <c r="C63" s="17"/>
      <c r="D63" s="17"/>
      <c r="E63" s="17"/>
      <c r="F63" s="17"/>
      <c r="G63" s="17"/>
      <c r="H63" s="17"/>
      <c r="I63" s="21"/>
    </row>
    <row r="64" spans="2:9" x14ac:dyDescent="0.35">
      <c r="B64" s="18"/>
      <c r="C64" s="17"/>
      <c r="D64" s="17"/>
      <c r="E64" s="17"/>
      <c r="F64" s="17"/>
      <c r="G64" s="17"/>
      <c r="H64" s="17"/>
      <c r="I64" s="21"/>
    </row>
    <row r="65" spans="2:9" x14ac:dyDescent="0.35">
      <c r="B65" s="14"/>
      <c r="C65" s="15"/>
      <c r="D65" s="15"/>
      <c r="E65" s="15"/>
      <c r="F65" s="15"/>
      <c r="G65" s="15"/>
      <c r="H65" s="15"/>
      <c r="I65" s="16"/>
    </row>
    <row r="67" spans="2:9" ht="21" x14ac:dyDescent="0.5">
      <c r="B67" s="99">
        <f>B57+31</f>
        <v>45232</v>
      </c>
      <c r="C67" s="100"/>
      <c r="D67" s="100"/>
      <c r="E67" s="100"/>
      <c r="F67" s="100"/>
      <c r="G67" s="100"/>
      <c r="H67" s="100"/>
      <c r="I67" s="101"/>
    </row>
    <row r="68" spans="2:9" x14ac:dyDescent="0.35">
      <c r="B68" s="111"/>
      <c r="C68" s="112"/>
      <c r="D68" s="112"/>
      <c r="E68" s="112"/>
      <c r="F68" s="112"/>
      <c r="G68" s="112"/>
      <c r="H68" s="112"/>
      <c r="I68" s="113"/>
    </row>
    <row r="69" spans="2:9" x14ac:dyDescent="0.35">
      <c r="B69" s="18"/>
      <c r="C69" s="17"/>
      <c r="D69" s="17"/>
      <c r="E69" s="17"/>
      <c r="F69" s="17"/>
      <c r="G69" s="17"/>
      <c r="H69" s="17"/>
      <c r="I69" s="21"/>
    </row>
    <row r="70" spans="2:9" x14ac:dyDescent="0.35">
      <c r="B70" s="18"/>
      <c r="C70" s="17"/>
      <c r="D70" s="17"/>
      <c r="E70" s="17"/>
      <c r="F70" s="17"/>
      <c r="G70" s="17"/>
      <c r="H70" s="17"/>
      <c r="I70" s="21"/>
    </row>
    <row r="71" spans="2:9" x14ac:dyDescent="0.35">
      <c r="B71" s="18"/>
      <c r="C71" s="17"/>
      <c r="D71" s="17"/>
      <c r="E71" s="17"/>
      <c r="F71" s="17"/>
      <c r="G71" s="17"/>
      <c r="H71" s="17"/>
      <c r="I71" s="21"/>
    </row>
    <row r="72" spans="2:9" x14ac:dyDescent="0.35">
      <c r="B72" s="18"/>
      <c r="C72" s="17"/>
      <c r="D72" s="17"/>
      <c r="E72" s="17"/>
      <c r="F72" s="17"/>
      <c r="G72" s="17"/>
      <c r="H72" s="17"/>
      <c r="I72" s="21"/>
    </row>
    <row r="73" spans="2:9" x14ac:dyDescent="0.35">
      <c r="B73" s="18"/>
      <c r="C73" s="17"/>
      <c r="D73" s="17"/>
      <c r="E73" s="17"/>
      <c r="F73" s="17"/>
      <c r="G73" s="17"/>
      <c r="H73" s="17"/>
      <c r="I73" s="21"/>
    </row>
    <row r="74" spans="2:9" x14ac:dyDescent="0.35">
      <c r="B74" s="14"/>
      <c r="C74" s="15"/>
      <c r="D74" s="15"/>
      <c r="E74" s="15"/>
      <c r="F74" s="15"/>
      <c r="G74" s="15"/>
      <c r="H74" s="15"/>
      <c r="I74" s="16"/>
    </row>
    <row r="76" spans="2:9" ht="21" x14ac:dyDescent="0.5">
      <c r="B76" s="99">
        <f>B67+31</f>
        <v>45263</v>
      </c>
      <c r="C76" s="100"/>
      <c r="D76" s="100"/>
      <c r="E76" s="100"/>
      <c r="F76" s="100"/>
      <c r="G76" s="100"/>
      <c r="H76" s="100"/>
      <c r="I76" s="101"/>
    </row>
    <row r="77" spans="2:9" x14ac:dyDescent="0.35">
      <c r="B77" s="111"/>
      <c r="C77" s="112"/>
      <c r="D77" s="112"/>
      <c r="E77" s="112"/>
      <c r="F77" s="112"/>
      <c r="G77" s="112"/>
      <c r="H77" s="112"/>
      <c r="I77" s="113"/>
    </row>
    <row r="78" spans="2:9" x14ac:dyDescent="0.35">
      <c r="B78" s="18"/>
      <c r="C78" s="17"/>
      <c r="D78" s="17"/>
      <c r="E78" s="17"/>
      <c r="F78" s="17"/>
      <c r="G78" s="17"/>
      <c r="H78" s="17"/>
      <c r="I78" s="21"/>
    </row>
    <row r="79" spans="2:9" x14ac:dyDescent="0.35">
      <c r="B79" s="18"/>
      <c r="C79" s="17"/>
      <c r="D79" s="17"/>
      <c r="E79" s="17"/>
      <c r="F79" s="17"/>
      <c r="G79" s="17"/>
      <c r="H79" s="17"/>
      <c r="I79" s="21"/>
    </row>
    <row r="80" spans="2:9" x14ac:dyDescent="0.35">
      <c r="B80" s="18"/>
      <c r="C80" s="17"/>
      <c r="D80" s="17"/>
      <c r="E80" s="17"/>
      <c r="F80" s="17"/>
      <c r="G80" s="17"/>
      <c r="H80" s="17"/>
      <c r="I80" s="21"/>
    </row>
    <row r="81" spans="2:9" x14ac:dyDescent="0.35">
      <c r="B81" s="18"/>
      <c r="C81" s="17"/>
      <c r="D81" s="17"/>
      <c r="E81" s="17"/>
      <c r="F81" s="17"/>
      <c r="G81" s="17"/>
      <c r="H81" s="17"/>
      <c r="I81" s="21"/>
    </row>
    <row r="82" spans="2:9" x14ac:dyDescent="0.35">
      <c r="B82" s="18"/>
      <c r="C82" s="17"/>
      <c r="D82" s="17"/>
      <c r="E82" s="17"/>
      <c r="F82" s="17"/>
      <c r="G82" s="17"/>
      <c r="H82" s="17"/>
      <c r="I82" s="21"/>
    </row>
    <row r="83" spans="2:9" x14ac:dyDescent="0.35">
      <c r="B83" s="18"/>
      <c r="C83" s="17"/>
      <c r="D83" s="17"/>
      <c r="E83" s="17"/>
      <c r="F83" s="17"/>
      <c r="G83" s="17"/>
      <c r="H83" s="17"/>
      <c r="I83" s="21"/>
    </row>
    <row r="84" spans="2:9" x14ac:dyDescent="0.35">
      <c r="B84" s="18"/>
      <c r="C84" s="17"/>
      <c r="D84" s="17"/>
      <c r="E84" s="17"/>
      <c r="F84" s="17"/>
      <c r="G84" s="17"/>
      <c r="H84" s="17"/>
      <c r="I84" s="21"/>
    </row>
    <row r="85" spans="2:9" x14ac:dyDescent="0.35">
      <c r="B85" s="14"/>
      <c r="C85" s="15"/>
      <c r="D85" s="15"/>
      <c r="E85" s="15"/>
      <c r="F85" s="15"/>
      <c r="G85" s="15"/>
      <c r="H85" s="15"/>
      <c r="I85" s="16"/>
    </row>
    <row r="87" spans="2:9" ht="21" x14ac:dyDescent="0.5">
      <c r="B87" s="99">
        <f>B76+31</f>
        <v>45294</v>
      </c>
      <c r="C87" s="100"/>
      <c r="D87" s="100"/>
      <c r="E87" s="100"/>
      <c r="F87" s="100"/>
      <c r="G87" s="100"/>
      <c r="H87" s="100"/>
      <c r="I87" s="101"/>
    </row>
    <row r="88" spans="2:9" x14ac:dyDescent="0.35">
      <c r="B88" s="111"/>
      <c r="C88" s="112"/>
      <c r="D88" s="112"/>
      <c r="E88" s="112"/>
      <c r="F88" s="112"/>
      <c r="G88" s="112"/>
      <c r="H88" s="112"/>
      <c r="I88" s="113"/>
    </row>
    <row r="89" spans="2:9" x14ac:dyDescent="0.35">
      <c r="B89" s="18"/>
      <c r="C89" s="17"/>
      <c r="D89" s="17"/>
      <c r="E89" s="17"/>
      <c r="F89" s="17"/>
      <c r="G89" s="17"/>
      <c r="H89" s="17"/>
      <c r="I89" s="21"/>
    </row>
    <row r="90" spans="2:9" x14ac:dyDescent="0.35">
      <c r="B90" s="18"/>
      <c r="C90" s="17"/>
      <c r="D90" s="17"/>
      <c r="E90" s="17"/>
      <c r="F90" s="17"/>
      <c r="G90" s="17"/>
      <c r="H90" s="17"/>
      <c r="I90" s="21"/>
    </row>
    <row r="91" spans="2:9" x14ac:dyDescent="0.35">
      <c r="B91" s="18"/>
      <c r="C91" s="17"/>
      <c r="D91" s="17"/>
      <c r="E91" s="17"/>
      <c r="F91" s="17"/>
      <c r="G91" s="17"/>
      <c r="H91" s="17"/>
      <c r="I91" s="21"/>
    </row>
    <row r="92" spans="2:9" x14ac:dyDescent="0.35">
      <c r="B92" s="18"/>
      <c r="C92" s="17"/>
      <c r="D92" s="17"/>
      <c r="E92" s="17"/>
      <c r="F92" s="17"/>
      <c r="G92" s="17"/>
      <c r="H92" s="17"/>
      <c r="I92" s="21"/>
    </row>
    <row r="93" spans="2:9" x14ac:dyDescent="0.35">
      <c r="B93" s="18"/>
      <c r="C93" s="17"/>
      <c r="D93" s="17"/>
      <c r="E93" s="17"/>
      <c r="F93" s="17"/>
      <c r="G93" s="17"/>
      <c r="H93" s="17"/>
      <c r="I93" s="21"/>
    </row>
    <row r="94" spans="2:9" x14ac:dyDescent="0.35">
      <c r="B94" s="18"/>
      <c r="C94" s="17"/>
      <c r="D94" s="17"/>
      <c r="E94" s="17"/>
      <c r="F94" s="17"/>
      <c r="G94" s="17"/>
      <c r="H94" s="17"/>
      <c r="I94" s="21"/>
    </row>
    <row r="95" spans="2:9" x14ac:dyDescent="0.35">
      <c r="B95" s="18"/>
      <c r="C95" s="17"/>
      <c r="D95" s="17"/>
      <c r="E95" s="17"/>
      <c r="F95" s="17"/>
      <c r="G95" s="17"/>
      <c r="H95" s="17"/>
      <c r="I95" s="21"/>
    </row>
    <row r="96" spans="2:9" x14ac:dyDescent="0.35">
      <c r="B96" s="18"/>
      <c r="C96" s="17"/>
      <c r="D96" s="17"/>
      <c r="E96" s="17"/>
      <c r="F96" s="17"/>
      <c r="G96" s="17"/>
      <c r="H96" s="17"/>
      <c r="I96" s="21"/>
    </row>
    <row r="97" spans="2:9" x14ac:dyDescent="0.35">
      <c r="B97" s="14"/>
      <c r="C97" s="15"/>
      <c r="D97" s="15"/>
      <c r="E97" s="15"/>
      <c r="F97" s="15"/>
      <c r="G97" s="15"/>
      <c r="H97" s="15"/>
      <c r="I97" s="16"/>
    </row>
    <row r="99" spans="2:9" ht="21" x14ac:dyDescent="0.5">
      <c r="B99" s="99">
        <f>B87+31</f>
        <v>45325</v>
      </c>
      <c r="C99" s="100"/>
      <c r="D99" s="100"/>
      <c r="E99" s="100"/>
      <c r="F99" s="100"/>
      <c r="G99" s="100"/>
      <c r="H99" s="100"/>
      <c r="I99" s="101"/>
    </row>
    <row r="100" spans="2:9" x14ac:dyDescent="0.35">
      <c r="B100" s="111"/>
      <c r="C100" s="112"/>
      <c r="D100" s="112"/>
      <c r="E100" s="112"/>
      <c r="F100" s="112"/>
      <c r="G100" s="112"/>
      <c r="H100" s="112"/>
      <c r="I100" s="113"/>
    </row>
    <row r="101" spans="2:9" x14ac:dyDescent="0.35">
      <c r="B101" s="18"/>
      <c r="C101" s="17"/>
      <c r="D101" s="17"/>
      <c r="E101" s="17"/>
      <c r="F101" s="17"/>
      <c r="G101" s="17"/>
      <c r="H101" s="17"/>
      <c r="I101" s="21"/>
    </row>
    <row r="102" spans="2:9" x14ac:dyDescent="0.35">
      <c r="B102" s="18"/>
      <c r="C102" s="17"/>
      <c r="D102" s="17"/>
      <c r="E102" s="17"/>
      <c r="F102" s="17"/>
      <c r="G102" s="17"/>
      <c r="H102" s="17"/>
      <c r="I102" s="21"/>
    </row>
    <row r="103" spans="2:9" x14ac:dyDescent="0.35">
      <c r="B103" s="18"/>
      <c r="C103" s="17"/>
      <c r="D103" s="17"/>
      <c r="E103" s="17"/>
      <c r="F103" s="17"/>
      <c r="G103" s="17"/>
      <c r="H103" s="17"/>
      <c r="I103" s="21"/>
    </row>
    <row r="104" spans="2:9" x14ac:dyDescent="0.35">
      <c r="B104" s="14"/>
      <c r="C104" s="15"/>
      <c r="D104" s="15"/>
      <c r="E104" s="15"/>
      <c r="F104" s="15"/>
      <c r="G104" s="15"/>
      <c r="H104" s="15"/>
      <c r="I104" s="16"/>
    </row>
    <row r="106" spans="2:9" ht="21" x14ac:dyDescent="0.5">
      <c r="B106" s="99">
        <f>B99+31</f>
        <v>45356</v>
      </c>
      <c r="C106" s="100"/>
      <c r="D106" s="100"/>
      <c r="E106" s="100"/>
      <c r="F106" s="100"/>
      <c r="G106" s="100"/>
      <c r="H106" s="100"/>
      <c r="I106" s="101"/>
    </row>
    <row r="107" spans="2:9" x14ac:dyDescent="0.35">
      <c r="B107" s="111"/>
      <c r="C107" s="112"/>
      <c r="D107" s="112"/>
      <c r="E107" s="112"/>
      <c r="F107" s="112"/>
      <c r="G107" s="112"/>
      <c r="H107" s="112"/>
      <c r="I107" s="113"/>
    </row>
    <row r="108" spans="2:9" x14ac:dyDescent="0.35">
      <c r="B108" s="18"/>
      <c r="C108" s="17"/>
      <c r="D108" s="17"/>
      <c r="E108" s="17"/>
      <c r="F108" s="17"/>
      <c r="G108" s="17"/>
      <c r="H108" s="17"/>
      <c r="I108" s="21"/>
    </row>
    <row r="109" spans="2:9" x14ac:dyDescent="0.35">
      <c r="B109" s="18"/>
      <c r="C109" s="17"/>
      <c r="D109" s="17"/>
      <c r="E109" s="17"/>
      <c r="F109" s="17"/>
      <c r="G109" s="17"/>
      <c r="H109" s="17"/>
      <c r="I109" s="21"/>
    </row>
    <row r="110" spans="2:9" x14ac:dyDescent="0.35">
      <c r="B110" s="18"/>
      <c r="C110" s="17"/>
      <c r="D110" s="17"/>
      <c r="E110" s="17"/>
      <c r="F110" s="17"/>
      <c r="G110" s="17"/>
      <c r="H110" s="17"/>
      <c r="I110" s="21"/>
    </row>
    <row r="111" spans="2:9" x14ac:dyDescent="0.35">
      <c r="B111" s="18"/>
      <c r="C111" s="17"/>
      <c r="D111" s="17"/>
      <c r="E111" s="17"/>
      <c r="F111" s="17"/>
      <c r="G111" s="17"/>
      <c r="H111" s="17"/>
      <c r="I111" s="21"/>
    </row>
    <row r="112" spans="2:9" x14ac:dyDescent="0.35">
      <c r="B112" s="18"/>
      <c r="C112" s="17"/>
      <c r="D112" s="17"/>
      <c r="E112" s="17"/>
      <c r="F112" s="17"/>
      <c r="G112" s="17"/>
      <c r="H112" s="17"/>
      <c r="I112" s="21"/>
    </row>
    <row r="113" spans="2:9" x14ac:dyDescent="0.35">
      <c r="B113" s="18"/>
      <c r="C113" s="17"/>
      <c r="D113" s="17"/>
      <c r="E113" s="17"/>
      <c r="F113" s="17"/>
      <c r="G113" s="17"/>
      <c r="H113" s="17"/>
      <c r="I113" s="21"/>
    </row>
    <row r="114" spans="2:9" x14ac:dyDescent="0.35">
      <c r="B114" s="14"/>
      <c r="C114" s="15"/>
      <c r="D114" s="15"/>
      <c r="E114" s="15"/>
      <c r="F114" s="15"/>
      <c r="G114" s="15"/>
      <c r="H114" s="15"/>
      <c r="I114" s="16"/>
    </row>
    <row r="116" spans="2:9" ht="21" x14ac:dyDescent="0.5">
      <c r="B116" s="99">
        <f>B106+31</f>
        <v>45387</v>
      </c>
      <c r="C116" s="100"/>
      <c r="D116" s="100"/>
      <c r="E116" s="100"/>
      <c r="F116" s="100"/>
      <c r="G116" s="100"/>
      <c r="H116" s="100"/>
      <c r="I116" s="101"/>
    </row>
    <row r="117" spans="2:9" x14ac:dyDescent="0.35">
      <c r="B117" s="111"/>
      <c r="C117" s="112"/>
      <c r="D117" s="112"/>
      <c r="E117" s="112"/>
      <c r="F117" s="112"/>
      <c r="G117" s="112"/>
      <c r="H117" s="112"/>
      <c r="I117" s="113"/>
    </row>
    <row r="118" spans="2:9" x14ac:dyDescent="0.35">
      <c r="B118" s="18"/>
      <c r="C118" s="17"/>
      <c r="D118" s="17"/>
      <c r="E118" s="17"/>
      <c r="F118" s="17"/>
      <c r="G118" s="17"/>
      <c r="H118" s="17"/>
      <c r="I118" s="21"/>
    </row>
    <row r="119" spans="2:9" x14ac:dyDescent="0.35">
      <c r="B119" s="18"/>
      <c r="C119" s="17"/>
      <c r="D119" s="17"/>
      <c r="E119" s="17"/>
      <c r="F119" s="17"/>
      <c r="G119" s="17"/>
      <c r="H119" s="17"/>
      <c r="I119" s="21"/>
    </row>
    <row r="120" spans="2:9" x14ac:dyDescent="0.35">
      <c r="B120" s="18"/>
      <c r="C120" s="17"/>
      <c r="D120" s="17"/>
      <c r="E120" s="17"/>
      <c r="F120" s="17"/>
      <c r="G120" s="17"/>
      <c r="H120" s="17"/>
      <c r="I120" s="21"/>
    </row>
    <row r="121" spans="2:9" x14ac:dyDescent="0.35">
      <c r="B121" s="18"/>
      <c r="C121" s="17"/>
      <c r="D121" s="17"/>
      <c r="E121" s="17"/>
      <c r="F121" s="17"/>
      <c r="G121" s="17"/>
      <c r="H121" s="17"/>
      <c r="I121" s="21"/>
    </row>
    <row r="122" spans="2:9" x14ac:dyDescent="0.35">
      <c r="B122" s="18"/>
      <c r="C122" s="17"/>
      <c r="D122" s="17"/>
      <c r="E122" s="17"/>
      <c r="F122" s="17"/>
      <c r="G122" s="17"/>
      <c r="H122" s="17"/>
      <c r="I122" s="21"/>
    </row>
    <row r="123" spans="2:9" x14ac:dyDescent="0.35">
      <c r="B123" s="18"/>
      <c r="C123" s="17"/>
      <c r="D123" s="17"/>
      <c r="E123" s="17"/>
      <c r="F123" s="17"/>
      <c r="G123" s="17"/>
      <c r="H123" s="17"/>
      <c r="I123" s="21"/>
    </row>
    <row r="124" spans="2:9" x14ac:dyDescent="0.35">
      <c r="B124" s="14"/>
      <c r="C124" s="15"/>
      <c r="D124" s="15"/>
      <c r="E124" s="15"/>
      <c r="F124" s="15"/>
      <c r="G124" s="15"/>
      <c r="H124" s="15"/>
      <c r="I124" s="16"/>
    </row>
    <row r="126" spans="2:9" ht="21" x14ac:dyDescent="0.5">
      <c r="B126" s="99">
        <f>B116+31</f>
        <v>45418</v>
      </c>
      <c r="C126" s="100"/>
      <c r="D126" s="100"/>
      <c r="E126" s="100"/>
      <c r="F126" s="100"/>
      <c r="G126" s="100"/>
      <c r="H126" s="100"/>
      <c r="I126" s="101"/>
    </row>
    <row r="127" spans="2:9" x14ac:dyDescent="0.35">
      <c r="B127" s="111"/>
      <c r="C127" s="112"/>
      <c r="D127" s="112"/>
      <c r="E127" s="112"/>
      <c r="F127" s="112"/>
      <c r="G127" s="112"/>
      <c r="H127" s="112"/>
      <c r="I127" s="113"/>
    </row>
    <row r="128" spans="2:9" x14ac:dyDescent="0.35">
      <c r="B128" s="18"/>
      <c r="C128" s="17"/>
      <c r="D128" s="17"/>
      <c r="E128" s="17"/>
      <c r="F128" s="17"/>
      <c r="G128" s="17"/>
      <c r="H128" s="17"/>
      <c r="I128" s="21"/>
    </row>
    <row r="129" spans="2:9" x14ac:dyDescent="0.35">
      <c r="B129" s="18"/>
      <c r="C129" s="17"/>
      <c r="D129" s="17"/>
      <c r="E129" s="17"/>
      <c r="F129" s="17"/>
      <c r="G129" s="17"/>
      <c r="H129" s="17"/>
      <c r="I129" s="21"/>
    </row>
    <row r="130" spans="2:9" x14ac:dyDescent="0.35">
      <c r="B130" s="18"/>
      <c r="C130" s="17"/>
      <c r="D130" s="17"/>
      <c r="E130" s="17"/>
      <c r="F130" s="17"/>
      <c r="G130" s="17"/>
      <c r="H130" s="17"/>
      <c r="I130" s="21"/>
    </row>
    <row r="131" spans="2:9" x14ac:dyDescent="0.35">
      <c r="B131" s="18"/>
      <c r="C131" s="17"/>
      <c r="D131" s="17"/>
      <c r="E131" s="17"/>
      <c r="F131" s="17"/>
      <c r="G131" s="17"/>
      <c r="H131" s="17"/>
      <c r="I131" s="21"/>
    </row>
    <row r="132" spans="2:9" x14ac:dyDescent="0.35">
      <c r="B132" s="18"/>
      <c r="C132" s="17"/>
      <c r="D132" s="17"/>
      <c r="E132" s="17"/>
      <c r="F132" s="17"/>
      <c r="G132" s="17"/>
      <c r="H132" s="17"/>
      <c r="I132" s="21"/>
    </row>
    <row r="133" spans="2:9" x14ac:dyDescent="0.35">
      <c r="B133" s="14"/>
      <c r="C133" s="15"/>
      <c r="D133" s="15"/>
      <c r="E133" s="15"/>
      <c r="F133" s="15"/>
      <c r="G133" s="15"/>
      <c r="H133" s="15"/>
      <c r="I133" s="16"/>
    </row>
    <row r="135" spans="2:9" ht="21" x14ac:dyDescent="0.5">
      <c r="B135" s="99">
        <f>B126+31</f>
        <v>45449</v>
      </c>
      <c r="C135" s="100"/>
      <c r="D135" s="100"/>
      <c r="E135" s="100"/>
      <c r="F135" s="100"/>
      <c r="G135" s="100"/>
      <c r="H135" s="100"/>
      <c r="I135" s="101"/>
    </row>
    <row r="136" spans="2:9" x14ac:dyDescent="0.35">
      <c r="B136" s="111"/>
      <c r="C136" s="112"/>
      <c r="D136" s="112"/>
      <c r="E136" s="112"/>
      <c r="F136" s="112"/>
      <c r="G136" s="112"/>
      <c r="H136" s="112"/>
      <c r="I136" s="113"/>
    </row>
    <row r="137" spans="2:9" x14ac:dyDescent="0.35">
      <c r="B137" s="18"/>
      <c r="C137" s="17"/>
      <c r="D137" s="17"/>
      <c r="E137" s="17"/>
      <c r="F137" s="17"/>
      <c r="G137" s="17"/>
      <c r="H137" s="17"/>
      <c r="I137" s="21"/>
    </row>
    <row r="138" spans="2:9" x14ac:dyDescent="0.35">
      <c r="B138" s="18"/>
      <c r="C138" s="17"/>
      <c r="D138" s="17"/>
      <c r="E138" s="17"/>
      <c r="F138" s="17"/>
      <c r="G138" s="17"/>
      <c r="H138" s="17"/>
      <c r="I138" s="21"/>
    </row>
    <row r="139" spans="2:9" x14ac:dyDescent="0.35">
      <c r="B139" s="18"/>
      <c r="C139" s="17"/>
      <c r="D139" s="17"/>
      <c r="E139" s="17"/>
      <c r="F139" s="17"/>
      <c r="G139" s="17"/>
      <c r="H139" s="17"/>
      <c r="I139" s="21"/>
    </row>
    <row r="140" spans="2:9" x14ac:dyDescent="0.35">
      <c r="B140" s="18"/>
      <c r="C140" s="17"/>
      <c r="D140" s="17"/>
      <c r="E140" s="17"/>
      <c r="F140" s="17"/>
      <c r="G140" s="17"/>
      <c r="H140" s="17"/>
      <c r="I140" s="21"/>
    </row>
    <row r="141" spans="2:9" x14ac:dyDescent="0.35">
      <c r="B141" s="18"/>
      <c r="C141" s="17"/>
      <c r="D141" s="17"/>
      <c r="E141" s="17"/>
      <c r="F141" s="17"/>
      <c r="G141" s="17"/>
      <c r="H141" s="17"/>
      <c r="I141" s="21"/>
    </row>
    <row r="142" spans="2:9" x14ac:dyDescent="0.35">
      <c r="B142" s="18"/>
      <c r="C142" s="17"/>
      <c r="D142" s="17"/>
      <c r="E142" s="17"/>
      <c r="F142" s="17"/>
      <c r="G142" s="17"/>
      <c r="H142" s="17"/>
      <c r="I142" s="21"/>
    </row>
    <row r="143" spans="2:9" x14ac:dyDescent="0.35">
      <c r="B143" s="18"/>
      <c r="C143" s="17"/>
      <c r="D143" s="17"/>
      <c r="E143" s="17"/>
      <c r="F143" s="17"/>
      <c r="G143" s="17"/>
      <c r="H143" s="17"/>
      <c r="I143" s="21"/>
    </row>
    <row r="144" spans="2:9" x14ac:dyDescent="0.35">
      <c r="B144" s="14"/>
      <c r="C144" s="15"/>
      <c r="D144" s="15"/>
      <c r="E144" s="15"/>
      <c r="F144" s="15"/>
      <c r="G144" s="15"/>
      <c r="H144" s="15"/>
      <c r="I144" s="16"/>
    </row>
  </sheetData>
  <mergeCells count="12">
    <mergeCell ref="B135:I135"/>
    <mergeCell ref="B5:I5"/>
    <mergeCell ref="B19:I19"/>
    <mergeCell ref="B31:I31"/>
    <mergeCell ref="B57:I57"/>
    <mergeCell ref="B67:I67"/>
    <mergeCell ref="B76:I76"/>
    <mergeCell ref="B87:I87"/>
    <mergeCell ref="B99:I99"/>
    <mergeCell ref="B106:I106"/>
    <mergeCell ref="B116:I116"/>
    <mergeCell ref="B126:I126"/>
  </mergeCells>
  <dataValidations count="2">
    <dataValidation type="list" allowBlank="1" showInputMessage="1" showErrorMessage="1" sqref="JB88 SX88 ACT88 AMP88 AWL88 BGH88 BQD88 BZZ88 CJV88 CTR88 DDN88 DNJ88 DXF88 EHB88 EQX88 FAT88 FKP88 FUL88 GEH88 GOD88 GXZ88 HHV88 HRR88 IBN88 ILJ88 IVF88 JFB88 JOX88 JYT88 KIP88 KSL88 LCH88 LMD88 LVZ88 MFV88 MPR88 MZN88 NJJ88 NTF88 ODB88 OMX88 OWT88 PGP88 PQL88 QAH88 QKD88 QTZ88 RDV88 RNR88 RXN88 SHJ88 SRF88 TBB88 TKX88 TUT88 UEP88 UOL88 UYH88 VID88 VRZ88 WBV88 WLR88 H68:H73 H100:H103 H88:H96 H127:H132 H77:H84 H58:H64 H20:H28 H107:H113 H136:H143 H32:H54 WVN88 H117:H123 H6:H16" xr:uid="{00000000-0002-0000-0200-000000000000}">
      <formula1>ECategories</formula1>
    </dataValidation>
    <dataValidation type="list" allowBlank="1" showInputMessage="1" showErrorMessage="1" sqref="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F32:G54 F100:G103 F127:G132 F136:G143 F88:G96 F77:G84 F68:G73 F58:G64 F107:G113 F20:G28 WVM88 F117:G123 F6:G16" xr:uid="{00000000-0002-0000-0200-000001000000}">
      <formula1>PMT_Method</formula1>
    </dataValidation>
  </dataValidations>
  <pageMargins left="0.74" right="0.7" top="0.35" bottom="0.47" header="0.3" footer="0.3"/>
  <pageSetup scale="54" fitToHeight="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E1CE74-0FA6-4E2F-B4A3-E6CB26783D9D}">
  <dimension ref="A1:G40"/>
  <sheetViews>
    <sheetView workbookViewId="0">
      <selection activeCell="A10" sqref="A10"/>
    </sheetView>
  </sheetViews>
  <sheetFormatPr defaultRowHeight="14.5" x14ac:dyDescent="0.35"/>
  <cols>
    <col min="1" max="1" width="4.1796875" style="1" customWidth="1"/>
    <col min="2" max="3" width="25.36328125" style="1" customWidth="1"/>
    <col min="4" max="4" width="36.6328125" style="1" customWidth="1"/>
    <col min="5" max="6" width="22" style="1" customWidth="1"/>
    <col min="7" max="7" width="12" style="1" bestFit="1" customWidth="1"/>
    <col min="8" max="16384" width="8.7265625" style="1"/>
  </cols>
  <sheetData>
    <row r="1" spans="1:7" ht="18.5" x14ac:dyDescent="0.45">
      <c r="A1" s="13" t="str">
        <f>name</f>
        <v>Your Toastmasters Club</v>
      </c>
    </row>
    <row r="2" spans="1:7" ht="18.5" x14ac:dyDescent="0.45">
      <c r="A2" s="13" t="s">
        <v>92</v>
      </c>
    </row>
    <row r="3" spans="1:7" ht="15.5" x14ac:dyDescent="0.35">
      <c r="B3" s="19"/>
      <c r="C3" s="19"/>
      <c r="D3" s="12"/>
      <c r="E3" s="12"/>
      <c r="F3" s="12"/>
      <c r="G3" s="12"/>
    </row>
    <row r="4" spans="1:7" ht="21" x14ac:dyDescent="0.5">
      <c r="B4" s="99" t="s">
        <v>34</v>
      </c>
      <c r="C4" s="100"/>
      <c r="D4" s="100"/>
      <c r="E4" s="100"/>
      <c r="F4" s="100"/>
      <c r="G4" s="101"/>
    </row>
    <row r="5" spans="1:7" ht="15.5" x14ac:dyDescent="0.35">
      <c r="B5" s="116" t="s">
        <v>94</v>
      </c>
      <c r="C5" s="116" t="s">
        <v>93</v>
      </c>
      <c r="D5" s="116" t="s">
        <v>93</v>
      </c>
      <c r="E5" s="114" t="s">
        <v>8</v>
      </c>
      <c r="F5" s="114" t="s">
        <v>11</v>
      </c>
      <c r="G5" s="115" t="s">
        <v>82</v>
      </c>
    </row>
    <row r="6" spans="1:7" x14ac:dyDescent="0.35">
      <c r="B6" s="18" t="s">
        <v>95</v>
      </c>
      <c r="C6" s="117">
        <v>212</v>
      </c>
      <c r="D6" s="117">
        <v>20</v>
      </c>
      <c r="E6" s="17" t="s">
        <v>26</v>
      </c>
      <c r="F6" s="17"/>
      <c r="G6" s="21">
        <f>C6*D6</f>
        <v>4240</v>
      </c>
    </row>
    <row r="7" spans="1:7" x14ac:dyDescent="0.35">
      <c r="B7" s="18"/>
      <c r="C7" s="117"/>
      <c r="D7" s="117"/>
      <c r="E7" s="17"/>
      <c r="F7" s="17"/>
      <c r="G7" s="21"/>
    </row>
    <row r="8" spans="1:7" x14ac:dyDescent="0.35">
      <c r="B8" s="18"/>
      <c r="C8" s="117"/>
      <c r="D8" s="117"/>
      <c r="E8" s="17"/>
      <c r="F8" s="17"/>
      <c r="G8" s="21"/>
    </row>
    <row r="9" spans="1:7" x14ac:dyDescent="0.35">
      <c r="B9" s="18"/>
      <c r="C9" s="117"/>
      <c r="D9" s="117"/>
      <c r="E9" s="17"/>
      <c r="F9" s="17"/>
      <c r="G9" s="21"/>
    </row>
    <row r="10" spans="1:7" x14ac:dyDescent="0.35">
      <c r="B10" s="18"/>
      <c r="C10" s="117"/>
      <c r="D10" s="117"/>
      <c r="E10" s="17"/>
      <c r="F10" s="17"/>
      <c r="G10" s="21"/>
    </row>
    <row r="11" spans="1:7" x14ac:dyDescent="0.35">
      <c r="B11" s="18"/>
      <c r="C11" s="117"/>
      <c r="D11" s="117"/>
      <c r="E11" s="17"/>
      <c r="F11" s="17"/>
      <c r="G11" s="21"/>
    </row>
    <row r="12" spans="1:7" x14ac:dyDescent="0.35">
      <c r="B12" s="18"/>
      <c r="C12" s="117"/>
      <c r="D12" s="117"/>
      <c r="E12" s="17"/>
      <c r="F12" s="17"/>
      <c r="G12" s="21"/>
    </row>
    <row r="13" spans="1:7" x14ac:dyDescent="0.35">
      <c r="B13" s="18"/>
      <c r="C13" s="117"/>
      <c r="D13" s="117"/>
      <c r="E13" s="17"/>
      <c r="F13" s="17"/>
      <c r="G13" s="21"/>
    </row>
    <row r="14" spans="1:7" x14ac:dyDescent="0.35">
      <c r="B14" s="18"/>
      <c r="C14" s="117"/>
      <c r="D14" s="117"/>
      <c r="E14" s="17"/>
      <c r="F14" s="17"/>
      <c r="G14" s="21"/>
    </row>
    <row r="15" spans="1:7" x14ac:dyDescent="0.35">
      <c r="B15" s="18"/>
      <c r="C15" s="117"/>
      <c r="D15" s="117"/>
      <c r="E15" s="17"/>
      <c r="F15" s="17"/>
      <c r="G15" s="21"/>
    </row>
    <row r="16" spans="1:7" x14ac:dyDescent="0.35">
      <c r="B16" s="18"/>
      <c r="C16" s="117"/>
      <c r="D16" s="117"/>
      <c r="E16" s="17"/>
      <c r="F16" s="17"/>
      <c r="G16" s="21"/>
    </row>
    <row r="17" spans="2:7" x14ac:dyDescent="0.35">
      <c r="B17" s="18"/>
      <c r="C17" s="117"/>
      <c r="D17" s="117"/>
      <c r="E17" s="17"/>
      <c r="F17" s="17"/>
      <c r="G17" s="21"/>
    </row>
    <row r="18" spans="2:7" x14ac:dyDescent="0.35">
      <c r="B18" s="18"/>
      <c r="C18" s="117"/>
      <c r="D18" s="117"/>
      <c r="E18" s="17"/>
      <c r="F18" s="17"/>
      <c r="G18" s="21"/>
    </row>
    <row r="19" spans="2:7" x14ac:dyDescent="0.35">
      <c r="B19" s="18"/>
      <c r="C19" s="117"/>
      <c r="D19" s="117"/>
      <c r="E19" s="17"/>
      <c r="F19" s="17"/>
      <c r="G19" s="21"/>
    </row>
    <row r="20" spans="2:7" x14ac:dyDescent="0.35">
      <c r="B20" s="18"/>
      <c r="C20" s="117"/>
      <c r="D20" s="117"/>
      <c r="E20" s="17"/>
      <c r="F20" s="17"/>
      <c r="G20" s="21"/>
    </row>
    <row r="21" spans="2:7" x14ac:dyDescent="0.35">
      <c r="B21" s="18"/>
      <c r="C21" s="117"/>
      <c r="D21" s="117"/>
      <c r="E21" s="17"/>
      <c r="F21" s="17"/>
      <c r="G21" s="21"/>
    </row>
    <row r="22" spans="2:7" x14ac:dyDescent="0.35">
      <c r="B22" s="18"/>
      <c r="C22" s="117"/>
      <c r="D22" s="117"/>
      <c r="E22" s="17"/>
      <c r="F22" s="17"/>
      <c r="G22" s="21"/>
    </row>
    <row r="23" spans="2:7" x14ac:dyDescent="0.35">
      <c r="B23" s="18"/>
      <c r="C23" s="117"/>
      <c r="D23" s="117"/>
      <c r="E23" s="17"/>
      <c r="F23" s="17"/>
      <c r="G23" s="21"/>
    </row>
    <row r="24" spans="2:7" x14ac:dyDescent="0.35">
      <c r="B24" s="18"/>
      <c r="C24" s="117"/>
      <c r="D24" s="117"/>
      <c r="E24" s="17"/>
      <c r="F24" s="17"/>
      <c r="G24" s="21"/>
    </row>
    <row r="25" spans="2:7" x14ac:dyDescent="0.35">
      <c r="B25" s="18"/>
      <c r="C25" s="117"/>
      <c r="D25" s="117"/>
      <c r="E25" s="17"/>
      <c r="F25" s="17"/>
      <c r="G25" s="21"/>
    </row>
    <row r="26" spans="2:7" x14ac:dyDescent="0.35">
      <c r="B26" s="18"/>
      <c r="C26" s="117"/>
      <c r="D26" s="117"/>
      <c r="E26" s="17"/>
      <c r="F26" s="17"/>
      <c r="G26" s="21"/>
    </row>
    <row r="27" spans="2:7" x14ac:dyDescent="0.35">
      <c r="B27" s="18"/>
      <c r="C27" s="117"/>
      <c r="D27" s="117"/>
      <c r="E27" s="17"/>
      <c r="F27" s="17"/>
      <c r="G27" s="21"/>
    </row>
    <row r="28" spans="2:7" x14ac:dyDescent="0.35">
      <c r="B28" s="18"/>
      <c r="C28" s="117"/>
      <c r="D28" s="117"/>
      <c r="E28" s="17"/>
      <c r="F28" s="17"/>
      <c r="G28" s="21"/>
    </row>
    <row r="29" spans="2:7" x14ac:dyDescent="0.35">
      <c r="B29" s="18"/>
      <c r="C29" s="117"/>
      <c r="D29" s="117"/>
      <c r="E29" s="17"/>
      <c r="F29" s="17"/>
      <c r="G29" s="21"/>
    </row>
    <row r="30" spans="2:7" x14ac:dyDescent="0.35">
      <c r="B30" s="18"/>
      <c r="C30" s="117"/>
      <c r="D30" s="117"/>
      <c r="E30" s="17"/>
      <c r="F30" s="17"/>
      <c r="G30" s="21"/>
    </row>
    <row r="31" spans="2:7" x14ac:dyDescent="0.35">
      <c r="B31" s="18"/>
      <c r="C31" s="117"/>
      <c r="D31" s="117"/>
      <c r="E31" s="17"/>
      <c r="F31" s="17"/>
      <c r="G31" s="21"/>
    </row>
    <row r="32" spans="2:7" x14ac:dyDescent="0.35">
      <c r="B32" s="18"/>
      <c r="C32" s="117"/>
      <c r="D32" s="117"/>
      <c r="E32" s="17"/>
      <c r="F32" s="17"/>
      <c r="G32" s="21"/>
    </row>
    <row r="33" spans="2:7" x14ac:dyDescent="0.35">
      <c r="B33" s="18"/>
      <c r="C33" s="117"/>
      <c r="D33" s="117"/>
      <c r="E33" s="17"/>
      <c r="F33" s="17"/>
      <c r="G33" s="21"/>
    </row>
    <row r="34" spans="2:7" x14ac:dyDescent="0.35">
      <c r="B34" s="18"/>
      <c r="C34" s="117"/>
      <c r="D34" s="117"/>
      <c r="E34" s="17"/>
      <c r="F34" s="17"/>
      <c r="G34" s="21"/>
    </row>
    <row r="35" spans="2:7" x14ac:dyDescent="0.35">
      <c r="B35" s="18"/>
      <c r="C35" s="117"/>
      <c r="D35" s="117"/>
      <c r="E35" s="17"/>
      <c r="F35" s="17"/>
      <c r="G35" s="21"/>
    </row>
    <row r="36" spans="2:7" x14ac:dyDescent="0.35">
      <c r="B36" s="18"/>
      <c r="C36" s="117"/>
      <c r="D36" s="117"/>
      <c r="E36" s="17"/>
      <c r="F36" s="17"/>
      <c r="G36" s="21"/>
    </row>
    <row r="37" spans="2:7" x14ac:dyDescent="0.35">
      <c r="B37" s="18"/>
      <c r="C37" s="117"/>
      <c r="D37" s="117"/>
      <c r="E37" s="17"/>
      <c r="F37" s="17"/>
      <c r="G37" s="21"/>
    </row>
    <row r="38" spans="2:7" x14ac:dyDescent="0.35">
      <c r="B38" s="18"/>
      <c r="C38" s="117"/>
      <c r="D38" s="117"/>
      <c r="E38" s="17"/>
      <c r="F38" s="17"/>
      <c r="G38" s="21"/>
    </row>
    <row r="39" spans="2:7" x14ac:dyDescent="0.35">
      <c r="B39" s="18"/>
      <c r="C39" s="117"/>
      <c r="D39" s="117"/>
      <c r="E39" s="17"/>
      <c r="F39" s="17"/>
      <c r="G39" s="21"/>
    </row>
    <row r="40" spans="2:7" x14ac:dyDescent="0.35">
      <c r="B40" s="14"/>
      <c r="C40" s="15"/>
      <c r="D40" s="15"/>
      <c r="E40" s="15"/>
      <c r="F40" s="15"/>
      <c r="G40" s="16"/>
    </row>
  </sheetData>
  <mergeCells count="1">
    <mergeCell ref="B4:G4"/>
  </mergeCells>
  <dataValidations count="3">
    <dataValidation type="list" allowBlank="1" showInputMessage="1" showErrorMessage="1" sqref="D6:D39 E5" xr:uid="{9E176602-75BB-484D-B7FF-C94211DC2ED9}">
      <formula1>PMT_Method</formula1>
    </dataValidation>
    <dataValidation type="list" allowBlank="1" showInputMessage="1" showErrorMessage="1" sqref="F5:F39" xr:uid="{CBC5ED4B-65D1-42A3-804D-A97126FD3189}">
      <formula1>ECategories</formula1>
    </dataValidation>
    <dataValidation type="list" allowBlank="1" showInputMessage="1" showErrorMessage="1" sqref="E6:E39" xr:uid="{7BF375E7-9A77-47D4-BD38-B3C4B137EDF6}">
      <formula1>Icategories</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U61"/>
  <sheetViews>
    <sheetView zoomScale="80" zoomScaleNormal="80" workbookViewId="0">
      <pane ySplit="4" topLeftCell="A5" activePane="bottomLeft" state="frozen"/>
      <selection pane="bottomLeft" activeCell="D1" sqref="D1"/>
    </sheetView>
  </sheetViews>
  <sheetFormatPr defaultColWidth="9.1796875" defaultRowHeight="14.5" x14ac:dyDescent="0.35"/>
  <cols>
    <col min="1" max="1" width="1" style="1" customWidth="1"/>
    <col min="2" max="3" width="1.26953125" style="1" customWidth="1"/>
    <col min="4" max="4" width="37.54296875" style="1" customWidth="1"/>
    <col min="5" max="8" width="13.1796875" style="22" customWidth="1"/>
    <col min="9" max="9" width="13.7265625" style="22" bestFit="1" customWidth="1"/>
    <col min="10" max="16" width="13.1796875" style="22" customWidth="1"/>
    <col min="17" max="17" width="14.54296875" style="22" bestFit="1" customWidth="1"/>
    <col min="18" max="18" width="3.54296875" style="1" customWidth="1"/>
    <col min="19" max="19" width="13.1796875" style="22" customWidth="1"/>
    <col min="20" max="20" width="3.453125" style="1" customWidth="1"/>
    <col min="21" max="21" width="13.1796875" style="22" customWidth="1"/>
    <col min="22" max="16384" width="9.1796875" style="1"/>
  </cols>
  <sheetData>
    <row r="1" spans="1:21" ht="18.5" x14ac:dyDescent="0.45">
      <c r="B1" s="13" t="str">
        <f>name</f>
        <v>Your Toastmasters Club</v>
      </c>
      <c r="C1" s="13"/>
    </row>
    <row r="2" spans="1:21" ht="18.5" x14ac:dyDescent="0.45">
      <c r="B2" s="13" t="s">
        <v>16</v>
      </c>
      <c r="C2" s="13"/>
    </row>
    <row r="3" spans="1:21" ht="18.5" x14ac:dyDescent="0.45">
      <c r="B3" s="13" t="str">
        <f>CONCATENATE("For the Year Ending June 30, ",year)</f>
        <v>For the Year Ending June 30, 2024</v>
      </c>
      <c r="C3" s="13"/>
    </row>
    <row r="4" spans="1:21" s="10" customFormat="1" x14ac:dyDescent="0.35">
      <c r="E4" s="24">
        <f>yrbeg</f>
        <v>45108</v>
      </c>
      <c r="F4" s="24">
        <f>E4+31</f>
        <v>45139</v>
      </c>
      <c r="G4" s="24">
        <f t="shared" ref="G4:O4" si="0">F4+31</f>
        <v>45170</v>
      </c>
      <c r="H4" s="24">
        <f t="shared" si="0"/>
        <v>45201</v>
      </c>
      <c r="I4" s="24">
        <f t="shared" si="0"/>
        <v>45232</v>
      </c>
      <c r="J4" s="24">
        <f t="shared" si="0"/>
        <v>45263</v>
      </c>
      <c r="K4" s="24">
        <f t="shared" si="0"/>
        <v>45294</v>
      </c>
      <c r="L4" s="24">
        <f t="shared" si="0"/>
        <v>45325</v>
      </c>
      <c r="M4" s="24">
        <f t="shared" si="0"/>
        <v>45356</v>
      </c>
      <c r="N4" s="24">
        <f t="shared" si="0"/>
        <v>45387</v>
      </c>
      <c r="O4" s="24">
        <f t="shared" si="0"/>
        <v>45418</v>
      </c>
      <c r="P4" s="24">
        <f>O4+31</f>
        <v>45449</v>
      </c>
      <c r="Q4" s="25" t="s">
        <v>18</v>
      </c>
      <c r="S4" s="24" t="s">
        <v>34</v>
      </c>
      <c r="U4" s="24" t="s">
        <v>35</v>
      </c>
    </row>
    <row r="5" spans="1:21" x14ac:dyDescent="0.35">
      <c r="B5" s="32" t="s">
        <v>1</v>
      </c>
      <c r="C5" s="33"/>
      <c r="D5" s="33"/>
      <c r="E5" s="34"/>
      <c r="F5" s="34"/>
      <c r="G5" s="34"/>
      <c r="H5" s="34"/>
      <c r="I5" s="34"/>
      <c r="J5" s="34"/>
      <c r="K5" s="34"/>
      <c r="L5" s="34"/>
      <c r="M5" s="34"/>
      <c r="N5" s="34"/>
      <c r="O5" s="34"/>
      <c r="P5" s="34"/>
      <c r="Q5" s="35"/>
      <c r="S5" s="68"/>
      <c r="U5" s="68"/>
    </row>
    <row r="6" spans="1:21" x14ac:dyDescent="0.35">
      <c r="B6" s="36"/>
      <c r="C6" s="37"/>
      <c r="D6" s="94" t="str">
        <f>inc1_</f>
        <v>Membership Income</v>
      </c>
      <c r="E6" s="38">
        <f>SUMIF(january1,$D$6,january2)</f>
        <v>0</v>
      </c>
      <c r="F6" s="38">
        <f>SUMIF(february1,$D$6,february2)</f>
        <v>0</v>
      </c>
      <c r="G6" s="38">
        <f>SUMIF(march1,$D$6,march2)</f>
        <v>0</v>
      </c>
      <c r="H6" s="38">
        <f>SUMIF(april1,$D$6,april2)</f>
        <v>0</v>
      </c>
      <c r="I6" s="38">
        <f>SUMIF(mayy1,$D$6,mayy2)</f>
        <v>0</v>
      </c>
      <c r="J6" s="38">
        <f>SUMIF(june1,$D$6,june2)</f>
        <v>0</v>
      </c>
      <c r="K6" s="38">
        <f>SUMIF(july1,$D$6,july2)</f>
        <v>0</v>
      </c>
      <c r="L6" s="38">
        <f>SUMIF(august1,$D$6,august2)</f>
        <v>0</v>
      </c>
      <c r="M6" s="38">
        <f>SUMIF(september1,$D$6,september2)</f>
        <v>0</v>
      </c>
      <c r="N6" s="38">
        <f>SUMIF(october1,$D$6,october2)</f>
        <v>0</v>
      </c>
      <c r="O6" s="38">
        <f>SUMIF(november1,$D$6,november2)</f>
        <v>0</v>
      </c>
      <c r="P6" s="38">
        <f>SUMIF(december1,$D$6,december2)</f>
        <v>0</v>
      </c>
      <c r="Q6" s="39">
        <f t="shared" ref="Q6:Q11" si="1">SUM(E6:P6)</f>
        <v>0</v>
      </c>
      <c r="S6" s="69">
        <f>SUMIF(BudgetIncome,D6,BudgetAmount)</f>
        <v>4240</v>
      </c>
      <c r="U6" s="69">
        <f>Q6-S6</f>
        <v>-4240</v>
      </c>
    </row>
    <row r="7" spans="1:21" x14ac:dyDescent="0.35">
      <c r="B7" s="36"/>
      <c r="C7" s="37"/>
      <c r="D7" s="94" t="str">
        <f>inc2_</f>
        <v>Donation Income</v>
      </c>
      <c r="E7" s="40">
        <f>SUMIF(january1,$D$7,january2)</f>
        <v>0</v>
      </c>
      <c r="F7" s="40">
        <f>SUMIF(february1,$D$7,february2)</f>
        <v>0</v>
      </c>
      <c r="G7" s="40">
        <f>SUMIF(march1,$D$7,march2)</f>
        <v>0</v>
      </c>
      <c r="H7" s="40">
        <f>SUMIF(april1,$D$7,april2)</f>
        <v>0</v>
      </c>
      <c r="I7" s="40">
        <f>SUMIF(mayy1,$D$7,mayy2)</f>
        <v>0</v>
      </c>
      <c r="J7" s="40">
        <f>SUMIF(june1,$D$7,june2)</f>
        <v>0</v>
      </c>
      <c r="K7" s="40">
        <f>SUMIF(july1,$D$7,july2)</f>
        <v>0</v>
      </c>
      <c r="L7" s="40">
        <f>SUMIF(august1,$D$7,august2)</f>
        <v>0</v>
      </c>
      <c r="M7" s="40">
        <f>SUMIF(september1,$D$7,september2)</f>
        <v>0</v>
      </c>
      <c r="N7" s="40">
        <f>SUMIF(october1,$D$7,october2)</f>
        <v>0</v>
      </c>
      <c r="O7" s="40">
        <f>SUMIF(november1,$D$7,november2)</f>
        <v>0</v>
      </c>
      <c r="P7" s="40">
        <f>SUMIF(december1,$D$7,december2)</f>
        <v>0</v>
      </c>
      <c r="Q7" s="41">
        <f t="shared" si="1"/>
        <v>0</v>
      </c>
      <c r="S7" s="70">
        <f>SUMIF(BudgetIncome,D7,BudgetAmount)</f>
        <v>0</v>
      </c>
      <c r="U7" s="70">
        <f>Q7-S7</f>
        <v>0</v>
      </c>
    </row>
    <row r="8" spans="1:21" x14ac:dyDescent="0.35">
      <c r="B8" s="36"/>
      <c r="C8" s="37"/>
      <c r="D8" s="94" t="str">
        <f>inc3_</f>
        <v>Fundraising Income</v>
      </c>
      <c r="E8" s="40">
        <f>SUMIF(january1,$D$8,january2)</f>
        <v>0</v>
      </c>
      <c r="F8" s="40">
        <f>SUMIF(february1,$D$8,february2)</f>
        <v>0</v>
      </c>
      <c r="G8" s="40">
        <f>SUMIF(march1,$D$8,march2)</f>
        <v>0</v>
      </c>
      <c r="H8" s="40">
        <f>SUMIF(april1,$D$8,april2)</f>
        <v>0</v>
      </c>
      <c r="I8" s="40">
        <f>SUMIF(mayy1,$D$8,mayy2)</f>
        <v>0</v>
      </c>
      <c r="J8" s="40">
        <f>SUMIF(june1,$D$8,june2)</f>
        <v>0</v>
      </c>
      <c r="K8" s="40">
        <f>SUMIF(july1,$D$8,july2)</f>
        <v>0</v>
      </c>
      <c r="L8" s="40">
        <f>SUMIF(august1,$D$8,august2)</f>
        <v>0</v>
      </c>
      <c r="M8" s="40">
        <f>SUMIF(september1,$D$8,september2)</f>
        <v>0</v>
      </c>
      <c r="N8" s="40">
        <f>SUMIF(october1,$D$8,october2)</f>
        <v>0</v>
      </c>
      <c r="O8" s="40">
        <f>SUMIF(november1,$D$8,november2)</f>
        <v>0</v>
      </c>
      <c r="P8" s="40">
        <f>SUMIF(december1,$D$8,december2)</f>
        <v>0</v>
      </c>
      <c r="Q8" s="41">
        <f t="shared" si="1"/>
        <v>0</v>
      </c>
      <c r="S8" s="70">
        <f>SUMIF(BudgetIncome,D8,BudgetAmount)</f>
        <v>0</v>
      </c>
      <c r="U8" s="70">
        <f t="shared" ref="U8:U11" si="2">Q8-S8</f>
        <v>0</v>
      </c>
    </row>
    <row r="9" spans="1:21" x14ac:dyDescent="0.35">
      <c r="B9" s="36"/>
      <c r="C9" s="37"/>
      <c r="D9" s="94" t="str">
        <f>inc4_</f>
        <v>Other Income</v>
      </c>
      <c r="E9" s="40">
        <f>SUMIF(january1,$D$9,january2)</f>
        <v>0</v>
      </c>
      <c r="F9" s="40">
        <f>SUMIF(february1,$D$9,february2)</f>
        <v>0</v>
      </c>
      <c r="G9" s="40">
        <f>SUMIF(march1,$D$9,march2)</f>
        <v>0</v>
      </c>
      <c r="H9" s="40">
        <f>SUMIF(april1,$D$9,april2)</f>
        <v>0</v>
      </c>
      <c r="I9" s="40">
        <f>SUMIF(mayy1,$D$9,mayy2)</f>
        <v>0</v>
      </c>
      <c r="J9" s="40">
        <f>SUMIF(june1,$D$9,june2)</f>
        <v>0</v>
      </c>
      <c r="K9" s="40">
        <f>SUMIF(july1,$D$9,july2)</f>
        <v>0</v>
      </c>
      <c r="L9" s="40">
        <f>SUMIF(august1,$D$9,august2)</f>
        <v>0</v>
      </c>
      <c r="M9" s="40">
        <f>SUMIF(september1,$D$9,september2)</f>
        <v>0</v>
      </c>
      <c r="N9" s="40">
        <f>SUMIF(october1,$D$9,october2)</f>
        <v>0</v>
      </c>
      <c r="O9" s="40">
        <f>SUMIF(november1,$D$9,november2)</f>
        <v>0</v>
      </c>
      <c r="P9" s="40">
        <f>SUMIF(december1,$D$9,december2)</f>
        <v>0</v>
      </c>
      <c r="Q9" s="41">
        <f t="shared" si="1"/>
        <v>0</v>
      </c>
      <c r="S9" s="70">
        <f>SUMIF(BudgetIncome,D9,BudgetAmount)</f>
        <v>0</v>
      </c>
      <c r="U9" s="70">
        <f t="shared" si="2"/>
        <v>0</v>
      </c>
    </row>
    <row r="10" spans="1:21" x14ac:dyDescent="0.35">
      <c r="B10" s="36"/>
      <c r="C10" s="37"/>
      <c r="D10" s="94">
        <f>inc5_</f>
        <v>0</v>
      </c>
      <c r="E10" s="40">
        <f>SUMIF(january1,$D$10,january2)</f>
        <v>0</v>
      </c>
      <c r="F10" s="40">
        <f>SUMIF(february1,$D$10,february2)</f>
        <v>0</v>
      </c>
      <c r="G10" s="40">
        <f>SUMIF(march1,$D$10,march2)</f>
        <v>0</v>
      </c>
      <c r="H10" s="40">
        <f>SUMIF(april1,$D$10,april2)</f>
        <v>0</v>
      </c>
      <c r="I10" s="40">
        <f>SUMIF(mayy1,$D$10,mayy2)</f>
        <v>0</v>
      </c>
      <c r="J10" s="40">
        <f>SUMIF(june1,$D$10,june2)</f>
        <v>0</v>
      </c>
      <c r="K10" s="40">
        <f>SUMIF(july1,$D$10,july2)</f>
        <v>0</v>
      </c>
      <c r="L10" s="40">
        <f>SUMIF(august1,$D$10,august2)</f>
        <v>0</v>
      </c>
      <c r="M10" s="40">
        <f>SUMIF(september1,$D$10,september2)</f>
        <v>0</v>
      </c>
      <c r="N10" s="40">
        <f>SUMIF(october1,$D$10,october2)</f>
        <v>0</v>
      </c>
      <c r="O10" s="40">
        <f>SUMIF(november1,$D$10,november2)</f>
        <v>0</v>
      </c>
      <c r="P10" s="40">
        <f>SUMIF(december1,$D$10,december2)</f>
        <v>0</v>
      </c>
      <c r="Q10" s="41">
        <f t="shared" si="1"/>
        <v>0</v>
      </c>
      <c r="S10" s="70">
        <f>SUMIF(BudgetIncome,D10,BudgetAmount)</f>
        <v>0</v>
      </c>
      <c r="U10" s="70">
        <f t="shared" si="2"/>
        <v>0</v>
      </c>
    </row>
    <row r="11" spans="1:21" x14ac:dyDescent="0.35">
      <c r="B11" s="36"/>
      <c r="C11" s="37"/>
      <c r="D11" s="94">
        <f>inc6_</f>
        <v>0</v>
      </c>
      <c r="E11" s="40">
        <f>SUMIF(january1,$D$11,january2)</f>
        <v>0</v>
      </c>
      <c r="F11" s="40">
        <f>SUMIF(february1,$D$11,february2)</f>
        <v>0</v>
      </c>
      <c r="G11" s="40">
        <f>SUMIF(march1,$D$11,march2)</f>
        <v>0</v>
      </c>
      <c r="H11" s="40">
        <f>SUMIF(april1,$D$11,april2)</f>
        <v>0</v>
      </c>
      <c r="I11" s="40">
        <f>SUMIF(mayy1,$D$11,mayy2)</f>
        <v>0</v>
      </c>
      <c r="J11" s="40">
        <f>SUMIF(june1,$D$11,june2)</f>
        <v>0</v>
      </c>
      <c r="K11" s="40">
        <f>SUMIF(july1,$D$11,july2)</f>
        <v>0</v>
      </c>
      <c r="L11" s="40">
        <f>SUMIF(august1,$D$11,august2)</f>
        <v>0</v>
      </c>
      <c r="M11" s="40">
        <f>SUMIF(september1,$D$11,september2)</f>
        <v>0</v>
      </c>
      <c r="N11" s="40">
        <f>SUMIF(october1,$D$11,october2)</f>
        <v>0</v>
      </c>
      <c r="O11" s="40">
        <f>SUMIF(november1,$D$11,november2)</f>
        <v>0</v>
      </c>
      <c r="P11" s="40">
        <f>SUMIF(december1,$D$11,december2)</f>
        <v>0</v>
      </c>
      <c r="Q11" s="41">
        <f t="shared" si="1"/>
        <v>0</v>
      </c>
      <c r="S11" s="70">
        <f>SUMIF(BudgetIncome,D11,BudgetAmount)</f>
        <v>0</v>
      </c>
      <c r="U11" s="70">
        <f t="shared" si="2"/>
        <v>0</v>
      </c>
    </row>
    <row r="12" spans="1:21" x14ac:dyDescent="0.35">
      <c r="B12" s="42" t="s">
        <v>17</v>
      </c>
      <c r="C12" s="43"/>
      <c r="D12" s="95"/>
      <c r="E12" s="44">
        <f>SUM(E6:E11)</f>
        <v>0</v>
      </c>
      <c r="F12" s="44">
        <f t="shared" ref="F12:U12" si="3">SUM(F6:F11)</f>
        <v>0</v>
      </c>
      <c r="G12" s="44">
        <f t="shared" si="3"/>
        <v>0</v>
      </c>
      <c r="H12" s="44">
        <f t="shared" si="3"/>
        <v>0</v>
      </c>
      <c r="I12" s="44">
        <f t="shared" si="3"/>
        <v>0</v>
      </c>
      <c r="J12" s="44">
        <f t="shared" si="3"/>
        <v>0</v>
      </c>
      <c r="K12" s="44">
        <f t="shared" si="3"/>
        <v>0</v>
      </c>
      <c r="L12" s="44">
        <f t="shared" si="3"/>
        <v>0</v>
      </c>
      <c r="M12" s="44">
        <f t="shared" si="3"/>
        <v>0</v>
      </c>
      <c r="N12" s="44">
        <f t="shared" si="3"/>
        <v>0</v>
      </c>
      <c r="O12" s="44">
        <f t="shared" si="3"/>
        <v>0</v>
      </c>
      <c r="P12" s="44">
        <f t="shared" si="3"/>
        <v>0</v>
      </c>
      <c r="Q12" s="45">
        <f t="shared" si="3"/>
        <v>0</v>
      </c>
      <c r="S12" s="71">
        <f t="shared" si="3"/>
        <v>4240</v>
      </c>
      <c r="U12" s="71">
        <f t="shared" si="3"/>
        <v>-4240</v>
      </c>
    </row>
    <row r="13" spans="1:21" ht="5.25" customHeight="1" x14ac:dyDescent="0.35">
      <c r="B13" s="36"/>
      <c r="C13" s="37"/>
      <c r="D13" s="96"/>
      <c r="E13" s="37"/>
      <c r="F13" s="37"/>
      <c r="G13" s="37"/>
      <c r="H13" s="37"/>
      <c r="I13" s="37"/>
      <c r="J13" s="37"/>
      <c r="K13" s="37"/>
      <c r="L13" s="37"/>
      <c r="M13" s="37"/>
      <c r="N13" s="37"/>
      <c r="O13" s="37"/>
      <c r="P13" s="37"/>
      <c r="Q13" s="46"/>
      <c r="S13" s="72"/>
      <c r="U13" s="72"/>
    </row>
    <row r="14" spans="1:21" x14ac:dyDescent="0.35">
      <c r="B14" s="42" t="s">
        <v>19</v>
      </c>
      <c r="C14" s="43"/>
      <c r="D14" s="95"/>
      <c r="E14" s="44"/>
      <c r="F14" s="44"/>
      <c r="G14" s="44"/>
      <c r="H14" s="44"/>
      <c r="I14" s="44"/>
      <c r="J14" s="44"/>
      <c r="K14" s="44"/>
      <c r="L14" s="44"/>
      <c r="M14" s="44"/>
      <c r="N14" s="44"/>
      <c r="O14" s="44"/>
      <c r="P14" s="44"/>
      <c r="Q14" s="45"/>
      <c r="S14" s="71"/>
      <c r="U14" s="71"/>
    </row>
    <row r="15" spans="1:21" x14ac:dyDescent="0.35">
      <c r="A15" s="10"/>
      <c r="B15" s="47"/>
      <c r="C15" s="48" t="s">
        <v>2</v>
      </c>
      <c r="D15" s="97"/>
      <c r="E15" s="30"/>
      <c r="F15" s="30"/>
      <c r="G15" s="30"/>
      <c r="H15" s="30"/>
      <c r="I15" s="30"/>
      <c r="J15" s="30"/>
      <c r="K15" s="30"/>
      <c r="L15" s="30"/>
      <c r="M15" s="30"/>
      <c r="N15" s="30"/>
      <c r="O15" s="30"/>
      <c r="P15" s="30"/>
      <c r="Q15" s="31"/>
      <c r="S15" s="73"/>
      <c r="U15" s="73"/>
    </row>
    <row r="16" spans="1:21" x14ac:dyDescent="0.35">
      <c r="B16" s="28"/>
      <c r="C16" s="29"/>
      <c r="D16" s="98" t="str">
        <f>Settings!C15</f>
        <v>Membership Dues</v>
      </c>
      <c r="E16" s="30">
        <f t="shared" ref="E16:E48" si="4">SUMIF(January3,D16,January4)</f>
        <v>0</v>
      </c>
      <c r="F16" s="30">
        <f t="shared" ref="F16:F48" si="5">SUMIF(february3,D16,february4)</f>
        <v>0</v>
      </c>
      <c r="G16" s="30">
        <f t="shared" ref="G16:G48" si="6">SUMIF(march3,D16,march4)</f>
        <v>0</v>
      </c>
      <c r="H16" s="30">
        <f t="shared" ref="H16:H48" si="7">SUMIF(april3,D16,april4)</f>
        <v>0</v>
      </c>
      <c r="I16" s="30">
        <f t="shared" ref="I16:I48" si="8">SUMIF(mayy3,D16,mayy4)</f>
        <v>0</v>
      </c>
      <c r="J16" s="30">
        <f t="shared" ref="J16:J48" si="9">SUMIF(june3,D16,june4)</f>
        <v>0</v>
      </c>
      <c r="K16" s="30">
        <f t="shared" ref="K16:K48" si="10">SUMIF(july3,D16,july4)</f>
        <v>0</v>
      </c>
      <c r="L16" s="30">
        <f t="shared" ref="L16:L48" si="11">SUMIF(august3,D16,august4)</f>
        <v>0</v>
      </c>
      <c r="M16" s="30">
        <f t="shared" ref="M16:M48" si="12">SUMIF(september3,D16,september4)</f>
        <v>0</v>
      </c>
      <c r="N16" s="30">
        <f t="shared" ref="N16:N48" si="13">SUMIF(october3,D16,october4)</f>
        <v>0</v>
      </c>
      <c r="O16" s="30">
        <f t="shared" ref="O16:O48" si="14">SUMIF(november3,D16,november4)</f>
        <v>0</v>
      </c>
      <c r="P16" s="30">
        <f t="shared" ref="P16:P48" si="15">SUMIF(december3,D16,december4)</f>
        <v>0</v>
      </c>
      <c r="Q16" s="31">
        <f>SUM(E16:P16)</f>
        <v>0</v>
      </c>
      <c r="S16" s="73">
        <f>SUMIF(BudgetExpense,D16,BudgetAmount)</f>
        <v>0</v>
      </c>
      <c r="U16" s="73">
        <f>Q16-S16</f>
        <v>0</v>
      </c>
    </row>
    <row r="17" spans="2:21" x14ac:dyDescent="0.35">
      <c r="B17" s="28"/>
      <c r="C17" s="29"/>
      <c r="D17" s="98" t="str">
        <f>Settings!C16</f>
        <v>Rent Expense</v>
      </c>
      <c r="E17" s="30">
        <f t="shared" si="4"/>
        <v>0</v>
      </c>
      <c r="F17" s="30">
        <f t="shared" si="5"/>
        <v>0</v>
      </c>
      <c r="G17" s="30">
        <f t="shared" si="6"/>
        <v>0</v>
      </c>
      <c r="H17" s="30">
        <f t="shared" si="7"/>
        <v>0</v>
      </c>
      <c r="I17" s="30">
        <f t="shared" si="8"/>
        <v>0</v>
      </c>
      <c r="J17" s="30">
        <f t="shared" si="9"/>
        <v>0</v>
      </c>
      <c r="K17" s="30">
        <f t="shared" si="10"/>
        <v>0</v>
      </c>
      <c r="L17" s="30">
        <f t="shared" si="11"/>
        <v>0</v>
      </c>
      <c r="M17" s="30">
        <f t="shared" si="12"/>
        <v>0</v>
      </c>
      <c r="N17" s="30">
        <f t="shared" si="13"/>
        <v>0</v>
      </c>
      <c r="O17" s="30">
        <f t="shared" si="14"/>
        <v>0</v>
      </c>
      <c r="P17" s="30">
        <f t="shared" si="15"/>
        <v>0</v>
      </c>
      <c r="Q17" s="31">
        <f t="shared" ref="Q17:Q48" si="16">SUM(E17:P17)</f>
        <v>0</v>
      </c>
      <c r="S17" s="73">
        <f>SUMIF(BudgetExpense,D17,BudgetAmount)</f>
        <v>0</v>
      </c>
      <c r="U17" s="73">
        <f t="shared" ref="U17:U48" si="17">Q17-S17</f>
        <v>0</v>
      </c>
    </row>
    <row r="18" spans="2:21" x14ac:dyDescent="0.35">
      <c r="B18" s="28"/>
      <c r="C18" s="29"/>
      <c r="D18" s="98" t="str">
        <f>Settings!C17</f>
        <v>Open House Expenses</v>
      </c>
      <c r="E18" s="30">
        <f t="shared" si="4"/>
        <v>0</v>
      </c>
      <c r="F18" s="30">
        <f t="shared" si="5"/>
        <v>0</v>
      </c>
      <c r="G18" s="30">
        <f t="shared" si="6"/>
        <v>0</v>
      </c>
      <c r="H18" s="30">
        <f t="shared" si="7"/>
        <v>0</v>
      </c>
      <c r="I18" s="30">
        <f t="shared" si="8"/>
        <v>0</v>
      </c>
      <c r="J18" s="30">
        <f t="shared" si="9"/>
        <v>0</v>
      </c>
      <c r="K18" s="30">
        <f t="shared" si="10"/>
        <v>0</v>
      </c>
      <c r="L18" s="30">
        <f t="shared" si="11"/>
        <v>0</v>
      </c>
      <c r="M18" s="30">
        <f t="shared" si="12"/>
        <v>0</v>
      </c>
      <c r="N18" s="30">
        <f t="shared" si="13"/>
        <v>0</v>
      </c>
      <c r="O18" s="30">
        <f t="shared" si="14"/>
        <v>0</v>
      </c>
      <c r="P18" s="30">
        <f t="shared" si="15"/>
        <v>0</v>
      </c>
      <c r="Q18" s="31">
        <f t="shared" si="16"/>
        <v>0</v>
      </c>
      <c r="S18" s="73">
        <f>SUMIF(BudgetExpense,D18,BudgetAmount)</f>
        <v>0</v>
      </c>
      <c r="U18" s="73">
        <f t="shared" si="17"/>
        <v>0</v>
      </c>
    </row>
    <row r="19" spans="2:21" x14ac:dyDescent="0.35">
      <c r="B19" s="28"/>
      <c r="C19" s="29"/>
      <c r="D19" s="98" t="str">
        <f>Settings!C18</f>
        <v>Office Supplies Expenses</v>
      </c>
      <c r="E19" s="30">
        <f t="shared" si="4"/>
        <v>0</v>
      </c>
      <c r="F19" s="30">
        <f t="shared" si="5"/>
        <v>0</v>
      </c>
      <c r="G19" s="30">
        <f t="shared" si="6"/>
        <v>0</v>
      </c>
      <c r="H19" s="30">
        <f t="shared" si="7"/>
        <v>0</v>
      </c>
      <c r="I19" s="30">
        <f t="shared" si="8"/>
        <v>0</v>
      </c>
      <c r="J19" s="30">
        <f t="shared" si="9"/>
        <v>0</v>
      </c>
      <c r="K19" s="30">
        <f t="shared" si="10"/>
        <v>0</v>
      </c>
      <c r="L19" s="30">
        <f t="shared" si="11"/>
        <v>0</v>
      </c>
      <c r="M19" s="30">
        <f t="shared" si="12"/>
        <v>0</v>
      </c>
      <c r="N19" s="30">
        <f t="shared" si="13"/>
        <v>0</v>
      </c>
      <c r="O19" s="30">
        <f t="shared" si="14"/>
        <v>0</v>
      </c>
      <c r="P19" s="30">
        <f t="shared" si="15"/>
        <v>0</v>
      </c>
      <c r="Q19" s="31">
        <f t="shared" si="16"/>
        <v>0</v>
      </c>
      <c r="S19" s="73">
        <f>SUMIF(BudgetExpense,D19,BudgetAmount)</f>
        <v>0</v>
      </c>
      <c r="U19" s="73">
        <f t="shared" si="17"/>
        <v>0</v>
      </c>
    </row>
    <row r="20" spans="2:21" x14ac:dyDescent="0.35">
      <c r="B20" s="28"/>
      <c r="C20" s="29"/>
      <c r="D20" s="98" t="str">
        <f>Settings!C19</f>
        <v>Audio Visual Equipment</v>
      </c>
      <c r="E20" s="30">
        <f t="shared" si="4"/>
        <v>0</v>
      </c>
      <c r="F20" s="30">
        <f t="shared" si="5"/>
        <v>0</v>
      </c>
      <c r="G20" s="30">
        <f t="shared" si="6"/>
        <v>0</v>
      </c>
      <c r="H20" s="30">
        <f t="shared" si="7"/>
        <v>0</v>
      </c>
      <c r="I20" s="30">
        <f t="shared" si="8"/>
        <v>0</v>
      </c>
      <c r="J20" s="30">
        <f t="shared" si="9"/>
        <v>0</v>
      </c>
      <c r="K20" s="30">
        <f t="shared" si="10"/>
        <v>0</v>
      </c>
      <c r="L20" s="30">
        <f t="shared" si="11"/>
        <v>0</v>
      </c>
      <c r="M20" s="30">
        <f t="shared" si="12"/>
        <v>0</v>
      </c>
      <c r="N20" s="30">
        <f t="shared" si="13"/>
        <v>0</v>
      </c>
      <c r="O20" s="30">
        <f t="shared" si="14"/>
        <v>0</v>
      </c>
      <c r="P20" s="30">
        <f t="shared" si="15"/>
        <v>0</v>
      </c>
      <c r="Q20" s="31">
        <f t="shared" si="16"/>
        <v>0</v>
      </c>
      <c r="S20" s="73">
        <f>SUMIF(BudgetExpense,D20,BudgetAmount)</f>
        <v>0</v>
      </c>
      <c r="U20" s="73">
        <f t="shared" si="17"/>
        <v>0</v>
      </c>
    </row>
    <row r="21" spans="2:21" x14ac:dyDescent="0.35">
      <c r="B21" s="28"/>
      <c r="C21" s="29"/>
      <c r="D21" s="98" t="str">
        <f>Settings!C20</f>
        <v>Bank Charges</v>
      </c>
      <c r="E21" s="30">
        <f t="shared" si="4"/>
        <v>0</v>
      </c>
      <c r="F21" s="30">
        <f t="shared" si="5"/>
        <v>0</v>
      </c>
      <c r="G21" s="30">
        <f t="shared" si="6"/>
        <v>0</v>
      </c>
      <c r="H21" s="30">
        <f t="shared" si="7"/>
        <v>0</v>
      </c>
      <c r="I21" s="30">
        <f t="shared" si="8"/>
        <v>0</v>
      </c>
      <c r="J21" s="30">
        <f t="shared" si="9"/>
        <v>0</v>
      </c>
      <c r="K21" s="30">
        <f t="shared" si="10"/>
        <v>0</v>
      </c>
      <c r="L21" s="30">
        <f t="shared" si="11"/>
        <v>0</v>
      </c>
      <c r="M21" s="30">
        <f t="shared" si="12"/>
        <v>0</v>
      </c>
      <c r="N21" s="30">
        <f t="shared" si="13"/>
        <v>0</v>
      </c>
      <c r="O21" s="30">
        <f t="shared" si="14"/>
        <v>0</v>
      </c>
      <c r="P21" s="30">
        <f t="shared" si="15"/>
        <v>0</v>
      </c>
      <c r="Q21" s="31">
        <f t="shared" si="16"/>
        <v>0</v>
      </c>
      <c r="S21" s="73">
        <f>SUMIF(BudgetExpense,D21,BudgetAmount)</f>
        <v>0</v>
      </c>
      <c r="U21" s="73">
        <f t="shared" si="17"/>
        <v>0</v>
      </c>
    </row>
    <row r="22" spans="2:21" x14ac:dyDescent="0.35">
      <c r="B22" s="28"/>
      <c r="C22" s="29"/>
      <c r="D22" s="98" t="str">
        <f>Settings!C21</f>
        <v>Educational Materials</v>
      </c>
      <c r="E22" s="30">
        <f t="shared" si="4"/>
        <v>0</v>
      </c>
      <c r="F22" s="30">
        <f t="shared" si="5"/>
        <v>0</v>
      </c>
      <c r="G22" s="30">
        <f t="shared" si="6"/>
        <v>0</v>
      </c>
      <c r="H22" s="30">
        <f t="shared" si="7"/>
        <v>0</v>
      </c>
      <c r="I22" s="30">
        <f t="shared" si="8"/>
        <v>0</v>
      </c>
      <c r="J22" s="30">
        <f t="shared" si="9"/>
        <v>0</v>
      </c>
      <c r="K22" s="30">
        <f t="shared" si="10"/>
        <v>0</v>
      </c>
      <c r="L22" s="30">
        <f t="shared" si="11"/>
        <v>0</v>
      </c>
      <c r="M22" s="30">
        <f t="shared" si="12"/>
        <v>0</v>
      </c>
      <c r="N22" s="30">
        <f t="shared" si="13"/>
        <v>0</v>
      </c>
      <c r="O22" s="30">
        <f t="shared" si="14"/>
        <v>0</v>
      </c>
      <c r="P22" s="30">
        <f t="shared" si="15"/>
        <v>0</v>
      </c>
      <c r="Q22" s="31">
        <f t="shared" si="16"/>
        <v>0</v>
      </c>
      <c r="S22" s="73">
        <f>SUMIF(BudgetExpense,D22,BudgetAmount)</f>
        <v>0</v>
      </c>
      <c r="U22" s="73">
        <f t="shared" si="17"/>
        <v>0</v>
      </c>
    </row>
    <row r="23" spans="2:21" x14ac:dyDescent="0.35">
      <c r="B23" s="28"/>
      <c r="C23" s="29"/>
      <c r="D23" s="98" t="str">
        <f>Settings!C22</f>
        <v>Refreshments for Club Meetings</v>
      </c>
      <c r="E23" s="30">
        <f t="shared" si="4"/>
        <v>0</v>
      </c>
      <c r="F23" s="30">
        <f t="shared" si="5"/>
        <v>0</v>
      </c>
      <c r="G23" s="30">
        <f t="shared" si="6"/>
        <v>0</v>
      </c>
      <c r="H23" s="30">
        <f t="shared" si="7"/>
        <v>0</v>
      </c>
      <c r="I23" s="30">
        <f t="shared" si="8"/>
        <v>0</v>
      </c>
      <c r="J23" s="30">
        <f t="shared" si="9"/>
        <v>0</v>
      </c>
      <c r="K23" s="30">
        <f t="shared" si="10"/>
        <v>0</v>
      </c>
      <c r="L23" s="30">
        <f t="shared" si="11"/>
        <v>0</v>
      </c>
      <c r="M23" s="30">
        <f t="shared" si="12"/>
        <v>0</v>
      </c>
      <c r="N23" s="30">
        <f t="shared" si="13"/>
        <v>0</v>
      </c>
      <c r="O23" s="30">
        <f t="shared" si="14"/>
        <v>0</v>
      </c>
      <c r="P23" s="30">
        <f t="shared" si="15"/>
        <v>0</v>
      </c>
      <c r="Q23" s="31">
        <f t="shared" si="16"/>
        <v>0</v>
      </c>
      <c r="S23" s="73">
        <f>SUMIF(BudgetExpense,D23,BudgetAmount)</f>
        <v>0</v>
      </c>
      <c r="U23" s="73">
        <f t="shared" si="17"/>
        <v>0</v>
      </c>
    </row>
    <row r="24" spans="2:21" x14ac:dyDescent="0.35">
      <c r="B24" s="28"/>
      <c r="C24" s="29"/>
      <c r="D24" s="98" t="str">
        <f>Settings!C23</f>
        <v>Other Toasmasters Materials</v>
      </c>
      <c r="E24" s="30">
        <f t="shared" si="4"/>
        <v>0</v>
      </c>
      <c r="F24" s="30">
        <f t="shared" si="5"/>
        <v>0</v>
      </c>
      <c r="G24" s="30">
        <f t="shared" si="6"/>
        <v>0</v>
      </c>
      <c r="H24" s="30">
        <f t="shared" si="7"/>
        <v>0</v>
      </c>
      <c r="I24" s="30">
        <f t="shared" si="8"/>
        <v>0</v>
      </c>
      <c r="J24" s="30">
        <f t="shared" si="9"/>
        <v>0</v>
      </c>
      <c r="K24" s="30">
        <f t="shared" si="10"/>
        <v>0</v>
      </c>
      <c r="L24" s="30">
        <f t="shared" si="11"/>
        <v>0</v>
      </c>
      <c r="M24" s="30">
        <f t="shared" si="12"/>
        <v>0</v>
      </c>
      <c r="N24" s="30">
        <f t="shared" si="13"/>
        <v>0</v>
      </c>
      <c r="O24" s="30">
        <f t="shared" si="14"/>
        <v>0</v>
      </c>
      <c r="P24" s="30">
        <f t="shared" si="15"/>
        <v>0</v>
      </c>
      <c r="Q24" s="31">
        <f t="shared" si="16"/>
        <v>0</v>
      </c>
      <c r="S24" s="73">
        <f>SUMIF(BudgetExpense,D24,BudgetAmount)</f>
        <v>0</v>
      </c>
      <c r="U24" s="73">
        <f t="shared" si="17"/>
        <v>0</v>
      </c>
    </row>
    <row r="25" spans="2:21" x14ac:dyDescent="0.35">
      <c r="B25" s="28"/>
      <c r="C25" s="29"/>
      <c r="D25" s="98">
        <f>Settings!C24</f>
        <v>0</v>
      </c>
      <c r="E25" s="30">
        <f t="shared" si="4"/>
        <v>0</v>
      </c>
      <c r="F25" s="30">
        <f t="shared" si="5"/>
        <v>0</v>
      </c>
      <c r="G25" s="30">
        <f t="shared" si="6"/>
        <v>0</v>
      </c>
      <c r="H25" s="30">
        <f t="shared" si="7"/>
        <v>0</v>
      </c>
      <c r="I25" s="30">
        <f t="shared" si="8"/>
        <v>0</v>
      </c>
      <c r="J25" s="30">
        <f t="shared" si="9"/>
        <v>0</v>
      </c>
      <c r="K25" s="30">
        <f t="shared" si="10"/>
        <v>0</v>
      </c>
      <c r="L25" s="30">
        <f t="shared" si="11"/>
        <v>0</v>
      </c>
      <c r="M25" s="30">
        <f t="shared" si="12"/>
        <v>0</v>
      </c>
      <c r="N25" s="30">
        <f t="shared" si="13"/>
        <v>0</v>
      </c>
      <c r="O25" s="30">
        <f t="shared" si="14"/>
        <v>0</v>
      </c>
      <c r="P25" s="30">
        <f t="shared" si="15"/>
        <v>0</v>
      </c>
      <c r="Q25" s="31">
        <f t="shared" si="16"/>
        <v>0</v>
      </c>
      <c r="S25" s="73">
        <f>SUMIF(BudgetExpense,D25,BudgetAmount)</f>
        <v>0</v>
      </c>
      <c r="U25" s="73">
        <f t="shared" si="17"/>
        <v>0</v>
      </c>
    </row>
    <row r="26" spans="2:21" x14ac:dyDescent="0.35">
      <c r="B26" s="28"/>
      <c r="C26" s="29"/>
      <c r="D26" s="98">
        <f>Settings!C25</f>
        <v>0</v>
      </c>
      <c r="E26" s="30">
        <f t="shared" si="4"/>
        <v>0</v>
      </c>
      <c r="F26" s="30">
        <f t="shared" si="5"/>
        <v>0</v>
      </c>
      <c r="G26" s="30">
        <f t="shared" si="6"/>
        <v>0</v>
      </c>
      <c r="H26" s="30">
        <f t="shared" si="7"/>
        <v>0</v>
      </c>
      <c r="I26" s="30">
        <f t="shared" si="8"/>
        <v>0</v>
      </c>
      <c r="J26" s="30">
        <f t="shared" si="9"/>
        <v>0</v>
      </c>
      <c r="K26" s="30">
        <f t="shared" si="10"/>
        <v>0</v>
      </c>
      <c r="L26" s="30">
        <f t="shared" si="11"/>
        <v>0</v>
      </c>
      <c r="M26" s="30">
        <f t="shared" si="12"/>
        <v>0</v>
      </c>
      <c r="N26" s="30">
        <f t="shared" si="13"/>
        <v>0</v>
      </c>
      <c r="O26" s="30">
        <f t="shared" si="14"/>
        <v>0</v>
      </c>
      <c r="P26" s="30">
        <f t="shared" si="15"/>
        <v>0</v>
      </c>
      <c r="Q26" s="31">
        <f t="shared" si="16"/>
        <v>0</v>
      </c>
      <c r="S26" s="73">
        <f>SUMIF(BudgetExpense,D26,BudgetAmount)</f>
        <v>0</v>
      </c>
      <c r="U26" s="73">
        <f t="shared" si="17"/>
        <v>0</v>
      </c>
    </row>
    <row r="27" spans="2:21" x14ac:dyDescent="0.35">
      <c r="B27" s="28"/>
      <c r="C27" s="29"/>
      <c r="D27" s="98">
        <f>Settings!C26</f>
        <v>0</v>
      </c>
      <c r="E27" s="30">
        <f t="shared" si="4"/>
        <v>0</v>
      </c>
      <c r="F27" s="30">
        <f t="shared" si="5"/>
        <v>0</v>
      </c>
      <c r="G27" s="30">
        <f t="shared" si="6"/>
        <v>0</v>
      </c>
      <c r="H27" s="30">
        <f t="shared" si="7"/>
        <v>0</v>
      </c>
      <c r="I27" s="30">
        <f t="shared" si="8"/>
        <v>0</v>
      </c>
      <c r="J27" s="30">
        <f t="shared" si="9"/>
        <v>0</v>
      </c>
      <c r="K27" s="30">
        <f t="shared" si="10"/>
        <v>0</v>
      </c>
      <c r="L27" s="30">
        <f t="shared" si="11"/>
        <v>0</v>
      </c>
      <c r="M27" s="30">
        <f t="shared" si="12"/>
        <v>0</v>
      </c>
      <c r="N27" s="30">
        <f t="shared" si="13"/>
        <v>0</v>
      </c>
      <c r="O27" s="30">
        <f t="shared" si="14"/>
        <v>0</v>
      </c>
      <c r="P27" s="30">
        <f t="shared" si="15"/>
        <v>0</v>
      </c>
      <c r="Q27" s="31">
        <f t="shared" si="16"/>
        <v>0</v>
      </c>
      <c r="S27" s="73">
        <f>SUMIF(BudgetExpense,D27,BudgetAmount)</f>
        <v>0</v>
      </c>
      <c r="U27" s="73">
        <f t="shared" si="17"/>
        <v>0</v>
      </c>
    </row>
    <row r="28" spans="2:21" x14ac:dyDescent="0.35">
      <c r="B28" s="28"/>
      <c r="C28" s="29"/>
      <c r="D28" s="98">
        <f>Settings!C27</f>
        <v>0</v>
      </c>
      <c r="E28" s="30">
        <f t="shared" si="4"/>
        <v>0</v>
      </c>
      <c r="F28" s="30">
        <f t="shared" si="5"/>
        <v>0</v>
      </c>
      <c r="G28" s="30">
        <f t="shared" si="6"/>
        <v>0</v>
      </c>
      <c r="H28" s="30">
        <f t="shared" si="7"/>
        <v>0</v>
      </c>
      <c r="I28" s="30">
        <f t="shared" si="8"/>
        <v>0</v>
      </c>
      <c r="J28" s="30">
        <f t="shared" si="9"/>
        <v>0</v>
      </c>
      <c r="K28" s="30">
        <f t="shared" si="10"/>
        <v>0</v>
      </c>
      <c r="L28" s="30">
        <f t="shared" si="11"/>
        <v>0</v>
      </c>
      <c r="M28" s="30">
        <f t="shared" si="12"/>
        <v>0</v>
      </c>
      <c r="N28" s="30">
        <f t="shared" si="13"/>
        <v>0</v>
      </c>
      <c r="O28" s="30">
        <f t="shared" si="14"/>
        <v>0</v>
      </c>
      <c r="P28" s="30">
        <f t="shared" si="15"/>
        <v>0</v>
      </c>
      <c r="Q28" s="31">
        <f t="shared" si="16"/>
        <v>0</v>
      </c>
      <c r="S28" s="73">
        <f>SUMIF(BudgetExpense,D28,BudgetAmount)</f>
        <v>0</v>
      </c>
      <c r="U28" s="73">
        <f t="shared" si="17"/>
        <v>0</v>
      </c>
    </row>
    <row r="29" spans="2:21" hidden="1" x14ac:dyDescent="0.35">
      <c r="B29" s="28"/>
      <c r="C29" s="29"/>
      <c r="D29" s="29">
        <f>Settings!C28</f>
        <v>0</v>
      </c>
      <c r="E29" s="30">
        <f t="shared" si="4"/>
        <v>0</v>
      </c>
      <c r="F29" s="30">
        <f t="shared" si="5"/>
        <v>0</v>
      </c>
      <c r="G29" s="30">
        <f t="shared" si="6"/>
        <v>0</v>
      </c>
      <c r="H29" s="30">
        <f t="shared" si="7"/>
        <v>0</v>
      </c>
      <c r="I29" s="30">
        <f t="shared" si="8"/>
        <v>0</v>
      </c>
      <c r="J29" s="30">
        <f t="shared" si="9"/>
        <v>0</v>
      </c>
      <c r="K29" s="30">
        <f t="shared" si="10"/>
        <v>0</v>
      </c>
      <c r="L29" s="30">
        <f t="shared" si="11"/>
        <v>0</v>
      </c>
      <c r="M29" s="30">
        <f t="shared" si="12"/>
        <v>0</v>
      </c>
      <c r="N29" s="30">
        <f t="shared" si="13"/>
        <v>0</v>
      </c>
      <c r="O29" s="30">
        <f t="shared" si="14"/>
        <v>0</v>
      </c>
      <c r="P29" s="30">
        <f t="shared" si="15"/>
        <v>0</v>
      </c>
      <c r="Q29" s="31">
        <f t="shared" si="16"/>
        <v>0</v>
      </c>
      <c r="S29" s="73">
        <v>0</v>
      </c>
      <c r="U29" s="73">
        <f t="shared" si="17"/>
        <v>0</v>
      </c>
    </row>
    <row r="30" spans="2:21" hidden="1" x14ac:dyDescent="0.35">
      <c r="B30" s="28"/>
      <c r="C30" s="29"/>
      <c r="D30" s="29">
        <f>Settings!C29</f>
        <v>0</v>
      </c>
      <c r="E30" s="30">
        <f t="shared" si="4"/>
        <v>0</v>
      </c>
      <c r="F30" s="30">
        <f t="shared" si="5"/>
        <v>0</v>
      </c>
      <c r="G30" s="30">
        <f t="shared" si="6"/>
        <v>0</v>
      </c>
      <c r="H30" s="30">
        <f t="shared" si="7"/>
        <v>0</v>
      </c>
      <c r="I30" s="30">
        <f t="shared" si="8"/>
        <v>0</v>
      </c>
      <c r="J30" s="30">
        <f t="shared" si="9"/>
        <v>0</v>
      </c>
      <c r="K30" s="30">
        <f t="shared" si="10"/>
        <v>0</v>
      </c>
      <c r="L30" s="30">
        <f t="shared" si="11"/>
        <v>0</v>
      </c>
      <c r="M30" s="30">
        <f t="shared" si="12"/>
        <v>0</v>
      </c>
      <c r="N30" s="30">
        <f t="shared" si="13"/>
        <v>0</v>
      </c>
      <c r="O30" s="30">
        <f t="shared" si="14"/>
        <v>0</v>
      </c>
      <c r="P30" s="30">
        <f t="shared" si="15"/>
        <v>0</v>
      </c>
      <c r="Q30" s="31">
        <f t="shared" si="16"/>
        <v>0</v>
      </c>
      <c r="S30" s="73">
        <v>0</v>
      </c>
      <c r="U30" s="73">
        <f t="shared" si="17"/>
        <v>0</v>
      </c>
    </row>
    <row r="31" spans="2:21" hidden="1" x14ac:dyDescent="0.35">
      <c r="B31" s="28"/>
      <c r="C31" s="29"/>
      <c r="D31" s="29">
        <f>Settings!C30</f>
        <v>0</v>
      </c>
      <c r="E31" s="30">
        <f t="shared" si="4"/>
        <v>0</v>
      </c>
      <c r="F31" s="30">
        <f t="shared" si="5"/>
        <v>0</v>
      </c>
      <c r="G31" s="30">
        <f t="shared" si="6"/>
        <v>0</v>
      </c>
      <c r="H31" s="30">
        <f t="shared" si="7"/>
        <v>0</v>
      </c>
      <c r="I31" s="30">
        <f t="shared" si="8"/>
        <v>0</v>
      </c>
      <c r="J31" s="30">
        <f t="shared" si="9"/>
        <v>0</v>
      </c>
      <c r="K31" s="30">
        <f t="shared" si="10"/>
        <v>0</v>
      </c>
      <c r="L31" s="30">
        <f t="shared" si="11"/>
        <v>0</v>
      </c>
      <c r="M31" s="30">
        <f t="shared" si="12"/>
        <v>0</v>
      </c>
      <c r="N31" s="30">
        <f t="shared" si="13"/>
        <v>0</v>
      </c>
      <c r="O31" s="30">
        <f t="shared" si="14"/>
        <v>0</v>
      </c>
      <c r="P31" s="30">
        <f t="shared" si="15"/>
        <v>0</v>
      </c>
      <c r="Q31" s="31">
        <f t="shared" si="16"/>
        <v>0</v>
      </c>
      <c r="S31" s="73">
        <v>0</v>
      </c>
      <c r="U31" s="73">
        <f t="shared" si="17"/>
        <v>0</v>
      </c>
    </row>
    <row r="32" spans="2:21" hidden="1" x14ac:dyDescent="0.35">
      <c r="B32" s="28"/>
      <c r="C32" s="29"/>
      <c r="D32" s="29">
        <f>Settings!C31</f>
        <v>0</v>
      </c>
      <c r="E32" s="30">
        <f t="shared" si="4"/>
        <v>0</v>
      </c>
      <c r="F32" s="30">
        <f t="shared" si="5"/>
        <v>0</v>
      </c>
      <c r="G32" s="30">
        <f t="shared" si="6"/>
        <v>0</v>
      </c>
      <c r="H32" s="30">
        <f t="shared" si="7"/>
        <v>0</v>
      </c>
      <c r="I32" s="30">
        <f t="shared" si="8"/>
        <v>0</v>
      </c>
      <c r="J32" s="30">
        <f t="shared" si="9"/>
        <v>0</v>
      </c>
      <c r="K32" s="30">
        <f t="shared" si="10"/>
        <v>0</v>
      </c>
      <c r="L32" s="30">
        <f t="shared" si="11"/>
        <v>0</v>
      </c>
      <c r="M32" s="30">
        <f t="shared" si="12"/>
        <v>0</v>
      </c>
      <c r="N32" s="30">
        <f t="shared" si="13"/>
        <v>0</v>
      </c>
      <c r="O32" s="30">
        <f t="shared" si="14"/>
        <v>0</v>
      </c>
      <c r="P32" s="30">
        <f t="shared" si="15"/>
        <v>0</v>
      </c>
      <c r="Q32" s="31">
        <f t="shared" si="16"/>
        <v>0</v>
      </c>
      <c r="S32" s="73">
        <v>0</v>
      </c>
      <c r="U32" s="73">
        <f t="shared" si="17"/>
        <v>0</v>
      </c>
    </row>
    <row r="33" spans="2:21" hidden="1" x14ac:dyDescent="0.35">
      <c r="B33" s="28"/>
      <c r="C33" s="29"/>
      <c r="D33" s="29">
        <f>Settings!C32</f>
        <v>0</v>
      </c>
      <c r="E33" s="30">
        <f t="shared" si="4"/>
        <v>0</v>
      </c>
      <c r="F33" s="30">
        <f t="shared" si="5"/>
        <v>0</v>
      </c>
      <c r="G33" s="30">
        <f t="shared" si="6"/>
        <v>0</v>
      </c>
      <c r="H33" s="30">
        <f t="shared" si="7"/>
        <v>0</v>
      </c>
      <c r="I33" s="30">
        <f t="shared" si="8"/>
        <v>0</v>
      </c>
      <c r="J33" s="30">
        <f t="shared" si="9"/>
        <v>0</v>
      </c>
      <c r="K33" s="30">
        <f t="shared" si="10"/>
        <v>0</v>
      </c>
      <c r="L33" s="30">
        <f t="shared" si="11"/>
        <v>0</v>
      </c>
      <c r="M33" s="30">
        <f t="shared" si="12"/>
        <v>0</v>
      </c>
      <c r="N33" s="30">
        <f t="shared" si="13"/>
        <v>0</v>
      </c>
      <c r="O33" s="30">
        <f t="shared" si="14"/>
        <v>0</v>
      </c>
      <c r="P33" s="30">
        <f t="shared" si="15"/>
        <v>0</v>
      </c>
      <c r="Q33" s="31">
        <f t="shared" si="16"/>
        <v>0</v>
      </c>
      <c r="S33" s="73">
        <v>0</v>
      </c>
      <c r="U33" s="73">
        <f t="shared" si="17"/>
        <v>0</v>
      </c>
    </row>
    <row r="34" spans="2:21" hidden="1" x14ac:dyDescent="0.35">
      <c r="B34" s="28"/>
      <c r="C34" s="29"/>
      <c r="D34" s="29">
        <f>Settings!C33</f>
        <v>0</v>
      </c>
      <c r="E34" s="30">
        <f t="shared" si="4"/>
        <v>0</v>
      </c>
      <c r="F34" s="30">
        <f t="shared" si="5"/>
        <v>0</v>
      </c>
      <c r="G34" s="30">
        <f t="shared" si="6"/>
        <v>0</v>
      </c>
      <c r="H34" s="30">
        <f t="shared" si="7"/>
        <v>0</v>
      </c>
      <c r="I34" s="30">
        <f t="shared" si="8"/>
        <v>0</v>
      </c>
      <c r="J34" s="30">
        <f t="shared" si="9"/>
        <v>0</v>
      </c>
      <c r="K34" s="30">
        <f t="shared" si="10"/>
        <v>0</v>
      </c>
      <c r="L34" s="30">
        <f t="shared" si="11"/>
        <v>0</v>
      </c>
      <c r="M34" s="30">
        <f t="shared" si="12"/>
        <v>0</v>
      </c>
      <c r="N34" s="30">
        <f t="shared" si="13"/>
        <v>0</v>
      </c>
      <c r="O34" s="30">
        <f t="shared" si="14"/>
        <v>0</v>
      </c>
      <c r="P34" s="30">
        <f t="shared" si="15"/>
        <v>0</v>
      </c>
      <c r="Q34" s="31">
        <f t="shared" si="16"/>
        <v>0</v>
      </c>
      <c r="S34" s="73">
        <v>0</v>
      </c>
      <c r="U34" s="73">
        <f t="shared" si="17"/>
        <v>0</v>
      </c>
    </row>
    <row r="35" spans="2:21" hidden="1" x14ac:dyDescent="0.35">
      <c r="B35" s="28"/>
      <c r="C35" s="29"/>
      <c r="D35" s="29">
        <f>Settings!C34</f>
        <v>0</v>
      </c>
      <c r="E35" s="30">
        <f t="shared" si="4"/>
        <v>0</v>
      </c>
      <c r="F35" s="30">
        <f t="shared" si="5"/>
        <v>0</v>
      </c>
      <c r="G35" s="30">
        <f t="shared" si="6"/>
        <v>0</v>
      </c>
      <c r="H35" s="30">
        <f t="shared" si="7"/>
        <v>0</v>
      </c>
      <c r="I35" s="30">
        <f t="shared" si="8"/>
        <v>0</v>
      </c>
      <c r="J35" s="30">
        <f t="shared" si="9"/>
        <v>0</v>
      </c>
      <c r="K35" s="30">
        <f t="shared" si="10"/>
        <v>0</v>
      </c>
      <c r="L35" s="30">
        <f t="shared" si="11"/>
        <v>0</v>
      </c>
      <c r="M35" s="30">
        <f t="shared" si="12"/>
        <v>0</v>
      </c>
      <c r="N35" s="30">
        <f t="shared" si="13"/>
        <v>0</v>
      </c>
      <c r="O35" s="30">
        <f t="shared" si="14"/>
        <v>0</v>
      </c>
      <c r="P35" s="30">
        <f t="shared" si="15"/>
        <v>0</v>
      </c>
      <c r="Q35" s="31">
        <f t="shared" si="16"/>
        <v>0</v>
      </c>
      <c r="S35" s="73">
        <v>0</v>
      </c>
      <c r="U35" s="73">
        <f t="shared" si="17"/>
        <v>0</v>
      </c>
    </row>
    <row r="36" spans="2:21" hidden="1" x14ac:dyDescent="0.35">
      <c r="B36" s="28"/>
      <c r="C36" s="29"/>
      <c r="D36" s="29">
        <f>Settings!C35</f>
        <v>0</v>
      </c>
      <c r="E36" s="30">
        <f t="shared" si="4"/>
        <v>0</v>
      </c>
      <c r="F36" s="30">
        <f t="shared" si="5"/>
        <v>0</v>
      </c>
      <c r="G36" s="30">
        <f t="shared" si="6"/>
        <v>0</v>
      </c>
      <c r="H36" s="30">
        <f t="shared" si="7"/>
        <v>0</v>
      </c>
      <c r="I36" s="30">
        <f t="shared" si="8"/>
        <v>0</v>
      </c>
      <c r="J36" s="30">
        <f t="shared" si="9"/>
        <v>0</v>
      </c>
      <c r="K36" s="30">
        <f t="shared" si="10"/>
        <v>0</v>
      </c>
      <c r="L36" s="30">
        <f t="shared" si="11"/>
        <v>0</v>
      </c>
      <c r="M36" s="30">
        <f t="shared" si="12"/>
        <v>0</v>
      </c>
      <c r="N36" s="30">
        <f t="shared" si="13"/>
        <v>0</v>
      </c>
      <c r="O36" s="30">
        <f t="shared" si="14"/>
        <v>0</v>
      </c>
      <c r="P36" s="30">
        <f t="shared" si="15"/>
        <v>0</v>
      </c>
      <c r="Q36" s="31">
        <f t="shared" si="16"/>
        <v>0</v>
      </c>
      <c r="S36" s="73">
        <v>0</v>
      </c>
      <c r="U36" s="73">
        <f t="shared" si="17"/>
        <v>0</v>
      </c>
    </row>
    <row r="37" spans="2:21" hidden="1" x14ac:dyDescent="0.35">
      <c r="B37" s="28"/>
      <c r="C37" s="29"/>
      <c r="D37" s="29">
        <f>Settings!C36</f>
        <v>0</v>
      </c>
      <c r="E37" s="30">
        <f t="shared" si="4"/>
        <v>0</v>
      </c>
      <c r="F37" s="30">
        <f t="shared" si="5"/>
        <v>0</v>
      </c>
      <c r="G37" s="30">
        <f t="shared" si="6"/>
        <v>0</v>
      </c>
      <c r="H37" s="30">
        <f t="shared" si="7"/>
        <v>0</v>
      </c>
      <c r="I37" s="30">
        <f t="shared" si="8"/>
        <v>0</v>
      </c>
      <c r="J37" s="30">
        <f t="shared" si="9"/>
        <v>0</v>
      </c>
      <c r="K37" s="30">
        <f t="shared" si="10"/>
        <v>0</v>
      </c>
      <c r="L37" s="30">
        <f t="shared" si="11"/>
        <v>0</v>
      </c>
      <c r="M37" s="30">
        <f t="shared" si="12"/>
        <v>0</v>
      </c>
      <c r="N37" s="30">
        <f t="shared" si="13"/>
        <v>0</v>
      </c>
      <c r="O37" s="30">
        <f t="shared" si="14"/>
        <v>0</v>
      </c>
      <c r="P37" s="30">
        <f t="shared" si="15"/>
        <v>0</v>
      </c>
      <c r="Q37" s="31">
        <f t="shared" si="16"/>
        <v>0</v>
      </c>
      <c r="S37" s="73">
        <v>0</v>
      </c>
      <c r="U37" s="73">
        <f t="shared" si="17"/>
        <v>0</v>
      </c>
    </row>
    <row r="38" spans="2:21" hidden="1" x14ac:dyDescent="0.35">
      <c r="B38" s="28"/>
      <c r="C38" s="29"/>
      <c r="D38" s="29">
        <f>Settings!C37</f>
        <v>0</v>
      </c>
      <c r="E38" s="30">
        <f t="shared" si="4"/>
        <v>0</v>
      </c>
      <c r="F38" s="30">
        <f t="shared" si="5"/>
        <v>0</v>
      </c>
      <c r="G38" s="30">
        <f t="shared" si="6"/>
        <v>0</v>
      </c>
      <c r="H38" s="30">
        <f t="shared" si="7"/>
        <v>0</v>
      </c>
      <c r="I38" s="30">
        <f t="shared" si="8"/>
        <v>0</v>
      </c>
      <c r="J38" s="30">
        <f t="shared" si="9"/>
        <v>0</v>
      </c>
      <c r="K38" s="30">
        <f t="shared" si="10"/>
        <v>0</v>
      </c>
      <c r="L38" s="30">
        <f t="shared" si="11"/>
        <v>0</v>
      </c>
      <c r="M38" s="30">
        <f t="shared" si="12"/>
        <v>0</v>
      </c>
      <c r="N38" s="30">
        <f t="shared" si="13"/>
        <v>0</v>
      </c>
      <c r="O38" s="30">
        <f t="shared" si="14"/>
        <v>0</v>
      </c>
      <c r="P38" s="30">
        <f t="shared" si="15"/>
        <v>0</v>
      </c>
      <c r="Q38" s="31">
        <f t="shared" si="16"/>
        <v>0</v>
      </c>
      <c r="S38" s="73">
        <v>0</v>
      </c>
      <c r="U38" s="73">
        <f t="shared" si="17"/>
        <v>0</v>
      </c>
    </row>
    <row r="39" spans="2:21" hidden="1" x14ac:dyDescent="0.35">
      <c r="B39" s="28"/>
      <c r="C39" s="29"/>
      <c r="D39" s="29">
        <f>Settings!C38</f>
        <v>0</v>
      </c>
      <c r="E39" s="30">
        <f t="shared" si="4"/>
        <v>0</v>
      </c>
      <c r="F39" s="30">
        <f t="shared" si="5"/>
        <v>0</v>
      </c>
      <c r="G39" s="30">
        <f t="shared" si="6"/>
        <v>0</v>
      </c>
      <c r="H39" s="30">
        <f t="shared" si="7"/>
        <v>0</v>
      </c>
      <c r="I39" s="30">
        <f t="shared" si="8"/>
        <v>0</v>
      </c>
      <c r="J39" s="30">
        <f t="shared" si="9"/>
        <v>0</v>
      </c>
      <c r="K39" s="30">
        <f t="shared" si="10"/>
        <v>0</v>
      </c>
      <c r="L39" s="30">
        <f t="shared" si="11"/>
        <v>0</v>
      </c>
      <c r="M39" s="30">
        <f t="shared" si="12"/>
        <v>0</v>
      </c>
      <c r="N39" s="30">
        <f t="shared" si="13"/>
        <v>0</v>
      </c>
      <c r="O39" s="30">
        <f t="shared" si="14"/>
        <v>0</v>
      </c>
      <c r="P39" s="30">
        <f t="shared" si="15"/>
        <v>0</v>
      </c>
      <c r="Q39" s="31">
        <f t="shared" si="16"/>
        <v>0</v>
      </c>
      <c r="S39" s="73">
        <v>0</v>
      </c>
      <c r="U39" s="73">
        <f t="shared" si="17"/>
        <v>0</v>
      </c>
    </row>
    <row r="40" spans="2:21" hidden="1" x14ac:dyDescent="0.35">
      <c r="B40" s="28"/>
      <c r="C40" s="29"/>
      <c r="D40" s="29">
        <f>Settings!C39</f>
        <v>0</v>
      </c>
      <c r="E40" s="30">
        <f t="shared" si="4"/>
        <v>0</v>
      </c>
      <c r="F40" s="30">
        <f t="shared" si="5"/>
        <v>0</v>
      </c>
      <c r="G40" s="30">
        <f t="shared" si="6"/>
        <v>0</v>
      </c>
      <c r="H40" s="30">
        <f t="shared" si="7"/>
        <v>0</v>
      </c>
      <c r="I40" s="30">
        <f t="shared" si="8"/>
        <v>0</v>
      </c>
      <c r="J40" s="30">
        <f t="shared" si="9"/>
        <v>0</v>
      </c>
      <c r="K40" s="30">
        <f t="shared" si="10"/>
        <v>0</v>
      </c>
      <c r="L40" s="30">
        <f t="shared" si="11"/>
        <v>0</v>
      </c>
      <c r="M40" s="30">
        <f t="shared" si="12"/>
        <v>0</v>
      </c>
      <c r="N40" s="30">
        <f t="shared" si="13"/>
        <v>0</v>
      </c>
      <c r="O40" s="30">
        <f t="shared" si="14"/>
        <v>0</v>
      </c>
      <c r="P40" s="30">
        <f t="shared" si="15"/>
        <v>0</v>
      </c>
      <c r="Q40" s="31">
        <f t="shared" si="16"/>
        <v>0</v>
      </c>
      <c r="S40" s="73">
        <v>0</v>
      </c>
      <c r="U40" s="73">
        <f t="shared" si="17"/>
        <v>0</v>
      </c>
    </row>
    <row r="41" spans="2:21" hidden="1" x14ac:dyDescent="0.35">
      <c r="B41" s="28"/>
      <c r="C41" s="29"/>
      <c r="D41" s="29">
        <f>Settings!C40</f>
        <v>0</v>
      </c>
      <c r="E41" s="30">
        <f t="shared" si="4"/>
        <v>0</v>
      </c>
      <c r="F41" s="30">
        <f t="shared" si="5"/>
        <v>0</v>
      </c>
      <c r="G41" s="30">
        <f t="shared" si="6"/>
        <v>0</v>
      </c>
      <c r="H41" s="30">
        <f t="shared" si="7"/>
        <v>0</v>
      </c>
      <c r="I41" s="30">
        <f t="shared" si="8"/>
        <v>0</v>
      </c>
      <c r="J41" s="30">
        <f t="shared" si="9"/>
        <v>0</v>
      </c>
      <c r="K41" s="30">
        <f t="shared" si="10"/>
        <v>0</v>
      </c>
      <c r="L41" s="30">
        <f t="shared" si="11"/>
        <v>0</v>
      </c>
      <c r="M41" s="30">
        <f t="shared" si="12"/>
        <v>0</v>
      </c>
      <c r="N41" s="30">
        <f t="shared" si="13"/>
        <v>0</v>
      </c>
      <c r="O41" s="30">
        <f t="shared" si="14"/>
        <v>0</v>
      </c>
      <c r="P41" s="30">
        <f t="shared" si="15"/>
        <v>0</v>
      </c>
      <c r="Q41" s="31">
        <f t="shared" si="16"/>
        <v>0</v>
      </c>
      <c r="S41" s="73">
        <v>0</v>
      </c>
      <c r="U41" s="73">
        <f t="shared" si="17"/>
        <v>0</v>
      </c>
    </row>
    <row r="42" spans="2:21" hidden="1" x14ac:dyDescent="0.35">
      <c r="B42" s="28"/>
      <c r="C42" s="29"/>
      <c r="D42" s="29">
        <f>Settings!C41</f>
        <v>0</v>
      </c>
      <c r="E42" s="30">
        <f t="shared" si="4"/>
        <v>0</v>
      </c>
      <c r="F42" s="30">
        <f t="shared" si="5"/>
        <v>0</v>
      </c>
      <c r="G42" s="30">
        <f t="shared" si="6"/>
        <v>0</v>
      </c>
      <c r="H42" s="30">
        <f t="shared" si="7"/>
        <v>0</v>
      </c>
      <c r="I42" s="30">
        <f t="shared" si="8"/>
        <v>0</v>
      </c>
      <c r="J42" s="30">
        <f t="shared" si="9"/>
        <v>0</v>
      </c>
      <c r="K42" s="30">
        <f t="shared" si="10"/>
        <v>0</v>
      </c>
      <c r="L42" s="30">
        <f t="shared" si="11"/>
        <v>0</v>
      </c>
      <c r="M42" s="30">
        <f t="shared" si="12"/>
        <v>0</v>
      </c>
      <c r="N42" s="30">
        <f t="shared" si="13"/>
        <v>0</v>
      </c>
      <c r="O42" s="30">
        <f t="shared" si="14"/>
        <v>0</v>
      </c>
      <c r="P42" s="30">
        <f t="shared" si="15"/>
        <v>0</v>
      </c>
      <c r="Q42" s="31">
        <f t="shared" ref="Q42:Q47" si="18">SUM(E42:P42)</f>
        <v>0</v>
      </c>
      <c r="S42" s="73">
        <v>0</v>
      </c>
      <c r="U42" s="73">
        <f t="shared" si="17"/>
        <v>0</v>
      </c>
    </row>
    <row r="43" spans="2:21" hidden="1" x14ac:dyDescent="0.35">
      <c r="B43" s="28"/>
      <c r="C43" s="29"/>
      <c r="D43" s="29">
        <f>Settings!C42</f>
        <v>0</v>
      </c>
      <c r="E43" s="30">
        <f t="shared" si="4"/>
        <v>0</v>
      </c>
      <c r="F43" s="30">
        <f t="shared" si="5"/>
        <v>0</v>
      </c>
      <c r="G43" s="30">
        <f t="shared" si="6"/>
        <v>0</v>
      </c>
      <c r="H43" s="30">
        <f t="shared" si="7"/>
        <v>0</v>
      </c>
      <c r="I43" s="30">
        <f t="shared" si="8"/>
        <v>0</v>
      </c>
      <c r="J43" s="30">
        <f t="shared" si="9"/>
        <v>0</v>
      </c>
      <c r="K43" s="30">
        <f t="shared" si="10"/>
        <v>0</v>
      </c>
      <c r="L43" s="30">
        <f t="shared" si="11"/>
        <v>0</v>
      </c>
      <c r="M43" s="30">
        <f t="shared" si="12"/>
        <v>0</v>
      </c>
      <c r="N43" s="30">
        <f t="shared" si="13"/>
        <v>0</v>
      </c>
      <c r="O43" s="30">
        <f t="shared" si="14"/>
        <v>0</v>
      </c>
      <c r="P43" s="30">
        <f t="shared" si="15"/>
        <v>0</v>
      </c>
      <c r="Q43" s="31">
        <f t="shared" si="18"/>
        <v>0</v>
      </c>
      <c r="S43" s="73">
        <v>0</v>
      </c>
      <c r="U43" s="73">
        <f t="shared" si="17"/>
        <v>0</v>
      </c>
    </row>
    <row r="44" spans="2:21" hidden="1" x14ac:dyDescent="0.35">
      <c r="B44" s="28"/>
      <c r="C44" s="29"/>
      <c r="D44" s="29">
        <f>Settings!C43</f>
        <v>0</v>
      </c>
      <c r="E44" s="30">
        <f t="shared" si="4"/>
        <v>0</v>
      </c>
      <c r="F44" s="30">
        <f t="shared" si="5"/>
        <v>0</v>
      </c>
      <c r="G44" s="30">
        <f t="shared" si="6"/>
        <v>0</v>
      </c>
      <c r="H44" s="30">
        <f t="shared" si="7"/>
        <v>0</v>
      </c>
      <c r="I44" s="30">
        <f t="shared" si="8"/>
        <v>0</v>
      </c>
      <c r="J44" s="30">
        <f t="shared" si="9"/>
        <v>0</v>
      </c>
      <c r="K44" s="30">
        <f t="shared" si="10"/>
        <v>0</v>
      </c>
      <c r="L44" s="30">
        <f t="shared" si="11"/>
        <v>0</v>
      </c>
      <c r="M44" s="30">
        <f t="shared" si="12"/>
        <v>0</v>
      </c>
      <c r="N44" s="30">
        <f t="shared" si="13"/>
        <v>0</v>
      </c>
      <c r="O44" s="30">
        <f t="shared" si="14"/>
        <v>0</v>
      </c>
      <c r="P44" s="30">
        <f t="shared" si="15"/>
        <v>0</v>
      </c>
      <c r="Q44" s="31">
        <f t="shared" si="18"/>
        <v>0</v>
      </c>
      <c r="S44" s="73">
        <v>0</v>
      </c>
      <c r="U44" s="73">
        <f t="shared" si="17"/>
        <v>0</v>
      </c>
    </row>
    <row r="45" spans="2:21" hidden="1" x14ac:dyDescent="0.35">
      <c r="B45" s="28"/>
      <c r="C45" s="29"/>
      <c r="D45" s="29">
        <f>Settings!C44</f>
        <v>0</v>
      </c>
      <c r="E45" s="30">
        <f t="shared" si="4"/>
        <v>0</v>
      </c>
      <c r="F45" s="30">
        <f t="shared" si="5"/>
        <v>0</v>
      </c>
      <c r="G45" s="30">
        <f t="shared" si="6"/>
        <v>0</v>
      </c>
      <c r="H45" s="30">
        <f t="shared" si="7"/>
        <v>0</v>
      </c>
      <c r="I45" s="30">
        <f t="shared" si="8"/>
        <v>0</v>
      </c>
      <c r="J45" s="30">
        <f t="shared" si="9"/>
        <v>0</v>
      </c>
      <c r="K45" s="30">
        <f t="shared" si="10"/>
        <v>0</v>
      </c>
      <c r="L45" s="30">
        <f t="shared" si="11"/>
        <v>0</v>
      </c>
      <c r="M45" s="30">
        <f t="shared" si="12"/>
        <v>0</v>
      </c>
      <c r="N45" s="30">
        <f t="shared" si="13"/>
        <v>0</v>
      </c>
      <c r="O45" s="30">
        <f t="shared" si="14"/>
        <v>0</v>
      </c>
      <c r="P45" s="30">
        <f t="shared" si="15"/>
        <v>0</v>
      </c>
      <c r="Q45" s="31">
        <f t="shared" si="18"/>
        <v>0</v>
      </c>
      <c r="S45" s="73">
        <v>0</v>
      </c>
      <c r="U45" s="73">
        <f t="shared" si="17"/>
        <v>0</v>
      </c>
    </row>
    <row r="46" spans="2:21" hidden="1" x14ac:dyDescent="0.35">
      <c r="B46" s="28"/>
      <c r="C46" s="29"/>
      <c r="D46" s="29">
        <f>Settings!C45</f>
        <v>0</v>
      </c>
      <c r="E46" s="30">
        <f t="shared" si="4"/>
        <v>0</v>
      </c>
      <c r="F46" s="30">
        <f t="shared" si="5"/>
        <v>0</v>
      </c>
      <c r="G46" s="30">
        <f t="shared" si="6"/>
        <v>0</v>
      </c>
      <c r="H46" s="30">
        <f t="shared" si="7"/>
        <v>0</v>
      </c>
      <c r="I46" s="30">
        <f t="shared" si="8"/>
        <v>0</v>
      </c>
      <c r="J46" s="30">
        <f t="shared" si="9"/>
        <v>0</v>
      </c>
      <c r="K46" s="30">
        <f t="shared" si="10"/>
        <v>0</v>
      </c>
      <c r="L46" s="30">
        <f t="shared" si="11"/>
        <v>0</v>
      </c>
      <c r="M46" s="30">
        <f t="shared" si="12"/>
        <v>0</v>
      </c>
      <c r="N46" s="30">
        <f t="shared" si="13"/>
        <v>0</v>
      </c>
      <c r="O46" s="30">
        <f t="shared" si="14"/>
        <v>0</v>
      </c>
      <c r="P46" s="30">
        <f t="shared" si="15"/>
        <v>0</v>
      </c>
      <c r="Q46" s="31">
        <f t="shared" si="18"/>
        <v>0</v>
      </c>
      <c r="S46" s="73">
        <v>0</v>
      </c>
      <c r="U46" s="73">
        <f t="shared" si="17"/>
        <v>0</v>
      </c>
    </row>
    <row r="47" spans="2:21" hidden="1" x14ac:dyDescent="0.35">
      <c r="B47" s="28"/>
      <c r="C47" s="29"/>
      <c r="D47" s="29">
        <f>Settings!C46</f>
        <v>0</v>
      </c>
      <c r="E47" s="30">
        <f t="shared" si="4"/>
        <v>0</v>
      </c>
      <c r="F47" s="30">
        <f t="shared" si="5"/>
        <v>0</v>
      </c>
      <c r="G47" s="30">
        <f t="shared" si="6"/>
        <v>0</v>
      </c>
      <c r="H47" s="30">
        <f t="shared" si="7"/>
        <v>0</v>
      </c>
      <c r="I47" s="30">
        <f t="shared" si="8"/>
        <v>0</v>
      </c>
      <c r="J47" s="30">
        <f t="shared" si="9"/>
        <v>0</v>
      </c>
      <c r="K47" s="30">
        <f t="shared" si="10"/>
        <v>0</v>
      </c>
      <c r="L47" s="30">
        <f t="shared" si="11"/>
        <v>0</v>
      </c>
      <c r="M47" s="30">
        <f t="shared" si="12"/>
        <v>0</v>
      </c>
      <c r="N47" s="30">
        <f t="shared" si="13"/>
        <v>0</v>
      </c>
      <c r="O47" s="30">
        <f t="shared" si="14"/>
        <v>0</v>
      </c>
      <c r="P47" s="30">
        <f t="shared" si="15"/>
        <v>0</v>
      </c>
      <c r="Q47" s="31">
        <f t="shared" si="18"/>
        <v>0</v>
      </c>
      <c r="S47" s="73"/>
      <c r="U47" s="73">
        <f t="shared" si="17"/>
        <v>0</v>
      </c>
    </row>
    <row r="48" spans="2:21" hidden="1" x14ac:dyDescent="0.35">
      <c r="B48" s="28"/>
      <c r="C48" s="29"/>
      <c r="D48" s="29" t="str">
        <f>Settings!C47</f>
        <v/>
      </c>
      <c r="E48" s="30">
        <f t="shared" si="4"/>
        <v>0</v>
      </c>
      <c r="F48" s="30">
        <f t="shared" si="5"/>
        <v>0</v>
      </c>
      <c r="G48" s="30">
        <f t="shared" si="6"/>
        <v>0</v>
      </c>
      <c r="H48" s="30">
        <f t="shared" si="7"/>
        <v>0</v>
      </c>
      <c r="I48" s="30">
        <f t="shared" si="8"/>
        <v>0</v>
      </c>
      <c r="J48" s="30">
        <f t="shared" si="9"/>
        <v>0</v>
      </c>
      <c r="K48" s="30">
        <f t="shared" si="10"/>
        <v>0</v>
      </c>
      <c r="L48" s="30">
        <f t="shared" si="11"/>
        <v>0</v>
      </c>
      <c r="M48" s="30">
        <f t="shared" si="12"/>
        <v>0</v>
      </c>
      <c r="N48" s="30">
        <f t="shared" si="13"/>
        <v>0</v>
      </c>
      <c r="O48" s="30">
        <f t="shared" si="14"/>
        <v>0</v>
      </c>
      <c r="P48" s="30">
        <f t="shared" si="15"/>
        <v>0</v>
      </c>
      <c r="Q48" s="31">
        <f t="shared" si="16"/>
        <v>0</v>
      </c>
      <c r="S48" s="73"/>
      <c r="U48" s="73">
        <f t="shared" si="17"/>
        <v>0</v>
      </c>
    </row>
    <row r="49" spans="2:21" x14ac:dyDescent="0.35">
      <c r="B49" s="49"/>
      <c r="C49" s="50" t="s">
        <v>20</v>
      </c>
      <c r="D49" s="43"/>
      <c r="E49" s="44">
        <f t="shared" ref="E49:S49" si="19">SUM(E16:E48)</f>
        <v>0</v>
      </c>
      <c r="F49" s="44">
        <f t="shared" si="19"/>
        <v>0</v>
      </c>
      <c r="G49" s="44">
        <f t="shared" si="19"/>
        <v>0</v>
      </c>
      <c r="H49" s="44">
        <f t="shared" si="19"/>
        <v>0</v>
      </c>
      <c r="I49" s="44">
        <f t="shared" si="19"/>
        <v>0</v>
      </c>
      <c r="J49" s="44">
        <f t="shared" si="19"/>
        <v>0</v>
      </c>
      <c r="K49" s="44">
        <f t="shared" si="19"/>
        <v>0</v>
      </c>
      <c r="L49" s="44">
        <f t="shared" si="19"/>
        <v>0</v>
      </c>
      <c r="M49" s="44">
        <f t="shared" si="19"/>
        <v>0</v>
      </c>
      <c r="N49" s="44">
        <f t="shared" si="19"/>
        <v>0</v>
      </c>
      <c r="O49" s="44">
        <f t="shared" si="19"/>
        <v>0</v>
      </c>
      <c r="P49" s="44">
        <f t="shared" si="19"/>
        <v>0</v>
      </c>
      <c r="Q49" s="45">
        <f t="shared" si="19"/>
        <v>0</v>
      </c>
      <c r="S49" s="71">
        <f t="shared" si="19"/>
        <v>0</v>
      </c>
      <c r="U49" s="71">
        <f t="shared" ref="U49" si="20">SUM(U16:U48)</f>
        <v>0</v>
      </c>
    </row>
    <row r="50" spans="2:21" x14ac:dyDescent="0.35">
      <c r="B50" s="36"/>
      <c r="C50" s="37"/>
      <c r="D50" s="37"/>
      <c r="E50" s="37"/>
      <c r="F50" s="37"/>
      <c r="G50" s="37"/>
      <c r="H50" s="37"/>
      <c r="I50" s="37"/>
      <c r="J50" s="37"/>
      <c r="K50" s="37"/>
      <c r="L50" s="37"/>
      <c r="M50" s="37"/>
      <c r="N50" s="37"/>
      <c r="O50" s="37"/>
      <c r="P50" s="37"/>
      <c r="Q50" s="46"/>
      <c r="S50" s="72"/>
      <c r="U50" s="72"/>
    </row>
    <row r="51" spans="2:21" s="23" customFormat="1" ht="21" x14ac:dyDescent="0.5">
      <c r="B51" s="51" t="s">
        <v>21</v>
      </c>
      <c r="C51" s="52"/>
      <c r="D51" s="52"/>
      <c r="E51" s="53">
        <f t="shared" ref="E51:S51" si="21">E12-E49</f>
        <v>0</v>
      </c>
      <c r="F51" s="53">
        <f t="shared" si="21"/>
        <v>0</v>
      </c>
      <c r="G51" s="53">
        <f t="shared" si="21"/>
        <v>0</v>
      </c>
      <c r="H51" s="53">
        <f t="shared" si="21"/>
        <v>0</v>
      </c>
      <c r="I51" s="53">
        <f t="shared" si="21"/>
        <v>0</v>
      </c>
      <c r="J51" s="53">
        <f t="shared" si="21"/>
        <v>0</v>
      </c>
      <c r="K51" s="53">
        <f t="shared" si="21"/>
        <v>0</v>
      </c>
      <c r="L51" s="53">
        <f t="shared" si="21"/>
        <v>0</v>
      </c>
      <c r="M51" s="53">
        <f t="shared" si="21"/>
        <v>0</v>
      </c>
      <c r="N51" s="53">
        <f t="shared" si="21"/>
        <v>0</v>
      </c>
      <c r="O51" s="53">
        <f t="shared" si="21"/>
        <v>0</v>
      </c>
      <c r="P51" s="53">
        <f t="shared" si="21"/>
        <v>0</v>
      </c>
      <c r="Q51" s="54">
        <f t="shared" si="21"/>
        <v>0</v>
      </c>
      <c r="S51" s="74">
        <f t="shared" si="21"/>
        <v>4240</v>
      </c>
      <c r="U51" s="74">
        <f t="shared" ref="U51" si="22">U12-U49</f>
        <v>-4240</v>
      </c>
    </row>
    <row r="53" spans="2:21" ht="21" hidden="1" x14ac:dyDescent="0.5">
      <c r="D53" s="77" t="s">
        <v>40</v>
      </c>
      <c r="E53" s="78"/>
      <c r="F53" s="78"/>
      <c r="G53" s="79"/>
    </row>
    <row r="54" spans="2:21" ht="18" hidden="1" customHeight="1" x14ac:dyDescent="0.35">
      <c r="D54" s="80" t="s">
        <v>36</v>
      </c>
      <c r="E54" s="81"/>
      <c r="F54" s="81"/>
      <c r="G54" s="89">
        <v>5000</v>
      </c>
    </row>
    <row r="55" spans="2:21" hidden="1" x14ac:dyDescent="0.35">
      <c r="D55" s="80" t="s">
        <v>37</v>
      </c>
      <c r="E55" s="88"/>
      <c r="F55" s="81"/>
      <c r="G55" s="82"/>
    </row>
    <row r="56" spans="2:21" hidden="1" x14ac:dyDescent="0.35">
      <c r="D56" s="80" t="s">
        <v>38</v>
      </c>
      <c r="E56" s="88">
        <v>200</v>
      </c>
      <c r="F56" s="81"/>
      <c r="G56" s="82"/>
    </row>
    <row r="57" spans="2:21" hidden="1" x14ac:dyDescent="0.35">
      <c r="D57" s="80" t="s">
        <v>44</v>
      </c>
      <c r="E57" s="88"/>
      <c r="F57" s="81"/>
      <c r="G57" s="82"/>
    </row>
    <row r="58" spans="2:21" hidden="1" x14ac:dyDescent="0.35">
      <c r="D58" s="83" t="s">
        <v>21</v>
      </c>
      <c r="E58" s="75">
        <f>Q51</f>
        <v>0</v>
      </c>
      <c r="F58" s="75"/>
      <c r="G58" s="84"/>
    </row>
    <row r="59" spans="2:21" s="10" customFormat="1" ht="15" hidden="1" thickBot="1" x14ac:dyDescent="0.4">
      <c r="D59" s="85" t="s">
        <v>39</v>
      </c>
      <c r="E59" s="86">
        <f>E55-E56+E57-E58</f>
        <v>-200</v>
      </c>
      <c r="F59" s="86"/>
      <c r="G59" s="87">
        <f>G54</f>
        <v>5000</v>
      </c>
      <c r="H59" s="76"/>
      <c r="J59" s="76"/>
      <c r="K59" s="76"/>
      <c r="L59" s="76"/>
      <c r="M59" s="76"/>
      <c r="N59" s="76"/>
      <c r="O59" s="76"/>
      <c r="P59" s="76"/>
      <c r="Q59" s="76"/>
      <c r="S59" s="76"/>
      <c r="U59" s="76"/>
    </row>
    <row r="60" spans="2:21" hidden="1" x14ac:dyDescent="0.35"/>
    <row r="61" spans="2:21" hidden="1" x14ac:dyDescent="0.35">
      <c r="E61" s="22">
        <f>E55-E56</f>
        <v>-200</v>
      </c>
      <c r="G61" s="76">
        <f>G59-E59</f>
        <v>5200</v>
      </c>
    </row>
  </sheetData>
  <pageMargins left="0.22" right="0.17" top="0.28000000000000003" bottom="0.28999999999999998" header="0.3" footer="0.3"/>
  <pageSetup scale="5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46885-D86A-49ED-9915-017B1F0E4423}">
  <sheetPr codeName="Sheet6"/>
  <dimension ref="A1:M18"/>
  <sheetViews>
    <sheetView showGridLines="0" workbookViewId="0">
      <selection activeCell="G18" sqref="G18"/>
    </sheetView>
  </sheetViews>
  <sheetFormatPr defaultRowHeight="14.5" x14ac:dyDescent="0.35"/>
  <cols>
    <col min="1" max="1" width="51.6328125" style="1" bestFit="1" customWidth="1"/>
    <col min="2" max="2" width="6.36328125" style="1" customWidth="1"/>
    <col min="3" max="3" width="14.36328125" style="1" customWidth="1"/>
    <col min="4" max="4" width="8.7265625" style="1"/>
    <col min="5" max="5" width="2.81640625" style="1" bestFit="1" customWidth="1"/>
    <col min="6" max="6" width="3.26953125" style="1" customWidth="1"/>
    <col min="7" max="7" width="14.1796875" style="1" customWidth="1"/>
    <col min="8" max="8" width="7.81640625" style="1" bestFit="1" customWidth="1"/>
    <col min="9" max="9" width="7.26953125" style="1" bestFit="1" customWidth="1"/>
    <col min="10" max="10" width="13.54296875" style="1" customWidth="1"/>
    <col min="11" max="11" width="4.26953125" style="1" customWidth="1"/>
    <col min="12" max="13" width="9.6328125" style="1" bestFit="1" customWidth="1"/>
    <col min="14" max="16384" width="8.7265625" style="1"/>
  </cols>
  <sheetData>
    <row r="1" spans="1:13" ht="26" x14ac:dyDescent="0.6">
      <c r="A1" s="125" t="s">
        <v>77</v>
      </c>
      <c r="B1" s="125"/>
      <c r="C1" s="125"/>
      <c r="D1" s="125"/>
      <c r="E1" s="125"/>
      <c r="F1" s="125"/>
      <c r="G1" s="125"/>
      <c r="H1" s="125"/>
      <c r="I1" s="125"/>
      <c r="J1" s="125"/>
      <c r="K1" s="125"/>
      <c r="L1" s="125"/>
      <c r="M1" s="125"/>
    </row>
    <row r="2" spans="1:13" ht="36.5" customHeight="1" x14ac:dyDescent="0.35">
      <c r="C2" s="122" t="s">
        <v>78</v>
      </c>
      <c r="D2" s="122"/>
      <c r="G2" s="118" t="s">
        <v>59</v>
      </c>
      <c r="H2" s="118" t="s">
        <v>58</v>
      </c>
      <c r="I2" s="118" t="s">
        <v>60</v>
      </c>
      <c r="J2" s="118" t="s">
        <v>86</v>
      </c>
      <c r="K2" s="118"/>
      <c r="L2" s="118" t="s">
        <v>57</v>
      </c>
      <c r="M2" s="118" t="s">
        <v>61</v>
      </c>
    </row>
    <row r="3" spans="1:13" x14ac:dyDescent="0.35">
      <c r="A3" s="124" t="s">
        <v>83</v>
      </c>
      <c r="B3" s="123" t="s">
        <v>96</v>
      </c>
      <c r="C3" s="1" t="s">
        <v>79</v>
      </c>
      <c r="D3" s="121">
        <v>60</v>
      </c>
      <c r="G3" s="127" t="s">
        <v>62</v>
      </c>
      <c r="H3" s="119">
        <f>$D$10</f>
        <v>16.5</v>
      </c>
      <c r="I3" s="120">
        <v>6</v>
      </c>
      <c r="J3" s="119">
        <f>H3*I3</f>
        <v>99</v>
      </c>
      <c r="K3" s="118"/>
      <c r="L3" s="119">
        <f t="shared" ref="L3:L8" si="0">$D$16</f>
        <v>30</v>
      </c>
      <c r="M3" s="119">
        <f t="shared" ref="M3:M7" si="1">J3+L3</f>
        <v>129</v>
      </c>
    </row>
    <row r="4" spans="1:13" x14ac:dyDescent="0.35">
      <c r="A4" s="124" t="s">
        <v>76</v>
      </c>
      <c r="B4" s="123" t="s">
        <v>96</v>
      </c>
      <c r="C4" s="1" t="s">
        <v>97</v>
      </c>
      <c r="D4" s="126">
        <v>1.4</v>
      </c>
      <c r="G4" s="127" t="s">
        <v>64</v>
      </c>
      <c r="H4" s="119">
        <f t="shared" ref="H4:H8" si="2">$D$10</f>
        <v>16.5</v>
      </c>
      <c r="I4" s="120">
        <v>5</v>
      </c>
      <c r="J4" s="119">
        <f t="shared" ref="J4:J8" si="3">H4*I4</f>
        <v>82.5</v>
      </c>
      <c r="K4" s="118"/>
      <c r="L4" s="119">
        <f t="shared" si="0"/>
        <v>30</v>
      </c>
      <c r="M4" s="119">
        <f t="shared" si="1"/>
        <v>112.5</v>
      </c>
    </row>
    <row r="5" spans="1:13" x14ac:dyDescent="0.35">
      <c r="A5" s="124"/>
      <c r="B5" s="123"/>
      <c r="C5" s="1" t="s">
        <v>80</v>
      </c>
      <c r="D5" s="22">
        <f>D3*D4</f>
        <v>84</v>
      </c>
      <c r="G5" s="127" t="s">
        <v>66</v>
      </c>
      <c r="H5" s="119">
        <f t="shared" si="2"/>
        <v>16.5</v>
      </c>
      <c r="I5" s="120">
        <v>4</v>
      </c>
      <c r="J5" s="119">
        <f t="shared" si="3"/>
        <v>66</v>
      </c>
      <c r="K5" s="118"/>
      <c r="L5" s="119">
        <f t="shared" si="0"/>
        <v>30</v>
      </c>
      <c r="M5" s="119">
        <f t="shared" si="1"/>
        <v>96</v>
      </c>
    </row>
    <row r="6" spans="1:13" x14ac:dyDescent="0.35">
      <c r="A6" s="124"/>
      <c r="B6" s="123"/>
      <c r="G6" s="127" t="s">
        <v>67</v>
      </c>
      <c r="H6" s="119">
        <f t="shared" si="2"/>
        <v>16.5</v>
      </c>
      <c r="I6" s="120">
        <v>3</v>
      </c>
      <c r="J6" s="119">
        <f t="shared" si="3"/>
        <v>49.5</v>
      </c>
      <c r="K6" s="118"/>
      <c r="L6" s="119">
        <f t="shared" si="0"/>
        <v>30</v>
      </c>
      <c r="M6" s="119">
        <f t="shared" si="1"/>
        <v>79.5</v>
      </c>
    </row>
    <row r="7" spans="1:13" x14ac:dyDescent="0.35">
      <c r="A7" s="124"/>
      <c r="B7" s="123"/>
      <c r="C7" s="122" t="s">
        <v>78</v>
      </c>
      <c r="D7" s="122"/>
      <c r="G7" s="127" t="s">
        <v>68</v>
      </c>
      <c r="H7" s="119">
        <f t="shared" si="2"/>
        <v>16.5</v>
      </c>
      <c r="I7" s="120">
        <v>2</v>
      </c>
      <c r="J7" s="119">
        <f t="shared" si="3"/>
        <v>33</v>
      </c>
      <c r="K7" s="118"/>
      <c r="L7" s="119">
        <f t="shared" si="0"/>
        <v>30</v>
      </c>
      <c r="M7" s="119">
        <f t="shared" si="1"/>
        <v>63</v>
      </c>
    </row>
    <row r="8" spans="1:13" x14ac:dyDescent="0.35">
      <c r="A8" s="124"/>
      <c r="B8" s="123"/>
      <c r="C8" s="1" t="s">
        <v>63</v>
      </c>
      <c r="D8" s="22">
        <f>D5/6</f>
        <v>14</v>
      </c>
      <c r="G8" s="127" t="s">
        <v>69</v>
      </c>
      <c r="H8" s="119">
        <f t="shared" si="2"/>
        <v>16.5</v>
      </c>
      <c r="I8" s="120">
        <v>1</v>
      </c>
      <c r="J8" s="119">
        <f t="shared" si="3"/>
        <v>16.5</v>
      </c>
      <c r="K8" s="118"/>
      <c r="L8" s="119">
        <f t="shared" si="0"/>
        <v>30</v>
      </c>
      <c r="M8" s="119">
        <f>J8+L8</f>
        <v>46.5</v>
      </c>
    </row>
    <row r="9" spans="1:13" x14ac:dyDescent="0.35">
      <c r="A9" s="124" t="s">
        <v>84</v>
      </c>
      <c r="B9" s="123" t="s">
        <v>96</v>
      </c>
      <c r="C9" s="1" t="s">
        <v>65</v>
      </c>
      <c r="D9" s="121">
        <v>2.5</v>
      </c>
      <c r="G9" s="127"/>
      <c r="H9" s="119"/>
      <c r="I9" s="120"/>
      <c r="J9" s="119"/>
      <c r="K9" s="118"/>
      <c r="L9" s="119"/>
      <c r="M9" s="119"/>
    </row>
    <row r="10" spans="1:13" x14ac:dyDescent="0.35">
      <c r="A10" s="124"/>
      <c r="B10" s="123"/>
      <c r="C10" s="1" t="s">
        <v>81</v>
      </c>
      <c r="D10" s="22">
        <f>D8+D9</f>
        <v>16.5</v>
      </c>
      <c r="G10" s="127" t="s">
        <v>70</v>
      </c>
      <c r="H10" s="119">
        <f>$D$10</f>
        <v>16.5</v>
      </c>
      <c r="I10" s="120">
        <v>6</v>
      </c>
      <c r="J10" s="119">
        <f>H10*I10</f>
        <v>99</v>
      </c>
      <c r="K10" s="118"/>
      <c r="L10" s="119">
        <f t="shared" ref="L10:L15" si="4">$D$16</f>
        <v>30</v>
      </c>
      <c r="M10" s="119">
        <f>J10+L10</f>
        <v>129</v>
      </c>
    </row>
    <row r="11" spans="1:13" x14ac:dyDescent="0.35">
      <c r="G11" s="127" t="s">
        <v>71</v>
      </c>
      <c r="H11" s="119">
        <f t="shared" ref="H11:H15" si="5">$D$10</f>
        <v>16.5</v>
      </c>
      <c r="I11" s="120">
        <v>5</v>
      </c>
      <c r="J11" s="119">
        <f t="shared" ref="J11:J15" si="6">H11*I11</f>
        <v>82.5</v>
      </c>
      <c r="K11" s="118"/>
      <c r="L11" s="119">
        <f t="shared" si="4"/>
        <v>30</v>
      </c>
      <c r="M11" s="119">
        <f t="shared" ref="M11:M15" si="7">J11+L11</f>
        <v>112.5</v>
      </c>
    </row>
    <row r="12" spans="1:13" x14ac:dyDescent="0.35">
      <c r="C12" s="122" t="s">
        <v>57</v>
      </c>
      <c r="D12" s="122"/>
      <c r="G12" s="127" t="s">
        <v>72</v>
      </c>
      <c r="H12" s="119">
        <f t="shared" si="5"/>
        <v>16.5</v>
      </c>
      <c r="I12" s="120">
        <v>4</v>
      </c>
      <c r="J12" s="119">
        <f t="shared" si="6"/>
        <v>66</v>
      </c>
      <c r="K12" s="118"/>
      <c r="L12" s="119">
        <f t="shared" si="4"/>
        <v>30</v>
      </c>
      <c r="M12" s="119">
        <f t="shared" si="7"/>
        <v>96</v>
      </c>
    </row>
    <row r="13" spans="1:13" x14ac:dyDescent="0.35">
      <c r="C13" s="1" t="s">
        <v>79</v>
      </c>
      <c r="D13" s="121">
        <v>20</v>
      </c>
      <c r="G13" s="127" t="s">
        <v>73</v>
      </c>
      <c r="H13" s="119">
        <f t="shared" si="5"/>
        <v>16.5</v>
      </c>
      <c r="I13" s="120">
        <v>3</v>
      </c>
      <c r="J13" s="119">
        <f t="shared" si="6"/>
        <v>49.5</v>
      </c>
      <c r="K13" s="118"/>
      <c r="L13" s="119">
        <f t="shared" si="4"/>
        <v>30</v>
      </c>
      <c r="M13" s="119">
        <f t="shared" si="7"/>
        <v>79.5</v>
      </c>
    </row>
    <row r="14" spans="1:13" x14ac:dyDescent="0.35">
      <c r="C14" s="1" t="s">
        <v>80</v>
      </c>
      <c r="D14" s="22">
        <f>D13*D4</f>
        <v>28</v>
      </c>
      <c r="G14" s="127" t="s">
        <v>74</v>
      </c>
      <c r="H14" s="119">
        <f t="shared" si="5"/>
        <v>16.5</v>
      </c>
      <c r="I14" s="120">
        <v>2</v>
      </c>
      <c r="J14" s="119">
        <f t="shared" si="6"/>
        <v>33</v>
      </c>
      <c r="K14" s="118"/>
      <c r="L14" s="119">
        <f t="shared" si="4"/>
        <v>30</v>
      </c>
      <c r="M14" s="119">
        <f t="shared" si="7"/>
        <v>63</v>
      </c>
    </row>
    <row r="15" spans="1:13" x14ac:dyDescent="0.35">
      <c r="C15" s="1" t="s">
        <v>85</v>
      </c>
      <c r="D15" s="22">
        <f>D16-D14</f>
        <v>2</v>
      </c>
      <c r="G15" s="127" t="s">
        <v>75</v>
      </c>
      <c r="H15" s="119">
        <f t="shared" si="5"/>
        <v>16.5</v>
      </c>
      <c r="I15" s="120">
        <v>1</v>
      </c>
      <c r="J15" s="119">
        <f t="shared" si="6"/>
        <v>16.5</v>
      </c>
      <c r="K15" s="118"/>
      <c r="L15" s="119">
        <f t="shared" si="4"/>
        <v>30</v>
      </c>
      <c r="M15" s="119">
        <f t="shared" si="7"/>
        <v>46.5</v>
      </c>
    </row>
    <row r="16" spans="1:13" x14ac:dyDescent="0.35">
      <c r="C16" s="1" t="s">
        <v>18</v>
      </c>
      <c r="D16" s="121">
        <v>30</v>
      </c>
      <c r="K16" s="118"/>
    </row>
    <row r="17" spans="11:11" x14ac:dyDescent="0.35">
      <c r="K17" s="118"/>
    </row>
    <row r="18" spans="11:11" x14ac:dyDescent="0.35">
      <c r="K18" s="118"/>
    </row>
  </sheetData>
  <mergeCells count="4">
    <mergeCell ref="C2:D2"/>
    <mergeCell ref="C12:D12"/>
    <mergeCell ref="C7:D7"/>
    <mergeCell ref="A1:M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94</vt:i4>
      </vt:variant>
    </vt:vector>
  </HeadingPairs>
  <TitlesOfParts>
    <vt:vector size="100" baseType="lpstr">
      <vt:lpstr>Settings</vt:lpstr>
      <vt:lpstr>Income Worksheet</vt:lpstr>
      <vt:lpstr>Expense Worksheet</vt:lpstr>
      <vt:lpstr>Budget Worksheet</vt:lpstr>
      <vt:lpstr>Report &amp; Budget</vt:lpstr>
      <vt:lpstr>Dues Calculation Chart</vt:lpstr>
      <vt:lpstr>april1</vt:lpstr>
      <vt:lpstr>april2</vt:lpstr>
      <vt:lpstr>april3</vt:lpstr>
      <vt:lpstr>april4</vt:lpstr>
      <vt:lpstr>aprilEsort</vt:lpstr>
      <vt:lpstr>aprilIsort</vt:lpstr>
      <vt:lpstr>august1</vt:lpstr>
      <vt:lpstr>august2</vt:lpstr>
      <vt:lpstr>august3</vt:lpstr>
      <vt:lpstr>august4</vt:lpstr>
      <vt:lpstr>augustEsort</vt:lpstr>
      <vt:lpstr>augustIsort</vt:lpstr>
      <vt:lpstr>BudgetAmount</vt:lpstr>
      <vt:lpstr>BudgetExpense</vt:lpstr>
      <vt:lpstr>BudgetIncome</vt:lpstr>
      <vt:lpstr>december1</vt:lpstr>
      <vt:lpstr>december2</vt:lpstr>
      <vt:lpstr>december3</vt:lpstr>
      <vt:lpstr>december4</vt:lpstr>
      <vt:lpstr>decemberEsort</vt:lpstr>
      <vt:lpstr>decemberIsort</vt:lpstr>
      <vt:lpstr>ECategories</vt:lpstr>
      <vt:lpstr>exp4_</vt:lpstr>
      <vt:lpstr>exp5_</vt:lpstr>
      <vt:lpstr>exp6_</vt:lpstr>
      <vt:lpstr>exp7_</vt:lpstr>
      <vt:lpstr>exp8_</vt:lpstr>
      <vt:lpstr>exp9_</vt:lpstr>
      <vt:lpstr>february1</vt:lpstr>
      <vt:lpstr>february2</vt:lpstr>
      <vt:lpstr>february3</vt:lpstr>
      <vt:lpstr>february4</vt:lpstr>
      <vt:lpstr>FebruaryEsort</vt:lpstr>
      <vt:lpstr>februaryIsort</vt:lpstr>
      <vt:lpstr>Icategories</vt:lpstr>
      <vt:lpstr>inc1_</vt:lpstr>
      <vt:lpstr>inc2_</vt:lpstr>
      <vt:lpstr>inc3_</vt:lpstr>
      <vt:lpstr>inc4_</vt:lpstr>
      <vt:lpstr>inc5_</vt:lpstr>
      <vt:lpstr>inc6_</vt:lpstr>
      <vt:lpstr>january1</vt:lpstr>
      <vt:lpstr>january2</vt:lpstr>
      <vt:lpstr>January3</vt:lpstr>
      <vt:lpstr>January4</vt:lpstr>
      <vt:lpstr>januaryEsort</vt:lpstr>
      <vt:lpstr>januaryIsort</vt:lpstr>
      <vt:lpstr>july1</vt:lpstr>
      <vt:lpstr>july2</vt:lpstr>
      <vt:lpstr>july3</vt:lpstr>
      <vt:lpstr>july4</vt:lpstr>
      <vt:lpstr>julyEsort</vt:lpstr>
      <vt:lpstr>julyIsort</vt:lpstr>
      <vt:lpstr>june1</vt:lpstr>
      <vt:lpstr>june2</vt:lpstr>
      <vt:lpstr>june3</vt:lpstr>
      <vt:lpstr>june4</vt:lpstr>
      <vt:lpstr>juneEsort</vt:lpstr>
      <vt:lpstr>juneIsort</vt:lpstr>
      <vt:lpstr>march1</vt:lpstr>
      <vt:lpstr>march2</vt:lpstr>
      <vt:lpstr>march3</vt:lpstr>
      <vt:lpstr>march4</vt:lpstr>
      <vt:lpstr>marchEsort</vt:lpstr>
      <vt:lpstr>marchIsort</vt:lpstr>
      <vt:lpstr>mayEsort</vt:lpstr>
      <vt:lpstr>mayIsort</vt:lpstr>
      <vt:lpstr>mayy1</vt:lpstr>
      <vt:lpstr>mayy2</vt:lpstr>
      <vt:lpstr>mayy3</vt:lpstr>
      <vt:lpstr>mayy4</vt:lpstr>
      <vt:lpstr>name</vt:lpstr>
      <vt:lpstr>november1</vt:lpstr>
      <vt:lpstr>november2</vt:lpstr>
      <vt:lpstr>november3</vt:lpstr>
      <vt:lpstr>november4</vt:lpstr>
      <vt:lpstr>novemberEsort</vt:lpstr>
      <vt:lpstr>novemberIsort</vt:lpstr>
      <vt:lpstr>october1</vt:lpstr>
      <vt:lpstr>october2</vt:lpstr>
      <vt:lpstr>october3</vt:lpstr>
      <vt:lpstr>october4</vt:lpstr>
      <vt:lpstr>octoberEsort</vt:lpstr>
      <vt:lpstr>octoberIsort</vt:lpstr>
      <vt:lpstr>PMT_Method</vt:lpstr>
      <vt:lpstr>september1</vt:lpstr>
      <vt:lpstr>september2</vt:lpstr>
      <vt:lpstr>september3</vt:lpstr>
      <vt:lpstr>september4</vt:lpstr>
      <vt:lpstr>septemberEsort</vt:lpstr>
      <vt:lpstr>septemberIsort</vt:lpstr>
      <vt:lpstr>year</vt:lpstr>
      <vt:lpstr>yrbeg</vt:lpstr>
      <vt:lpstr>yrend</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PV3 Tax Inc.</dc:creator>
  <cp:lastModifiedBy>Randy Moore</cp:lastModifiedBy>
  <cp:lastPrinted>2023-07-27T00:29:35Z</cp:lastPrinted>
  <dcterms:created xsi:type="dcterms:W3CDTF">2010-03-20T23:29:07Z</dcterms:created>
  <dcterms:modified xsi:type="dcterms:W3CDTF">2023-08-07T22:59:55Z</dcterms:modified>
</cp:coreProperties>
</file>